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ocuments\LOTAIP ENERO 2026\Diccionario\"/>
    </mc:Choice>
  </mc:AlternateContent>
  <xr:revisionPtr revIDLastSave="0" documentId="8_{F7FAFCF2-EAE7-4764-A8BC-D0E96C160023}" xr6:coauthVersionLast="47" xr6:coauthVersionMax="47" xr10:uidLastSave="{00000000-0000-0000-0000-000000000000}"/>
  <bookViews>
    <workbookView xWindow="-120" yWindow="-120" windowWidth="24240" windowHeight="13140" tabRatio="703" activeTab="2" xr2:uid="{00000000-000D-0000-FFFF-FFFF00000000}"/>
  </bookViews>
  <sheets>
    <sheet name="1.Conjunto de datos (remune (2)" sheetId="6" r:id="rId1"/>
    <sheet name="1.Metadatos (remuneración)" sheetId="3" r:id="rId2"/>
    <sheet name="1.Diccionario (remuneración)" sheetId="4" r:id="rId3"/>
  </sheets>
  <definedNames>
    <definedName name="_xlnm._FilterDatabase" localSheetId="0" hidden="1">'1.Conjunto de datos (remune (2)'!$A$1:$L$259</definedName>
    <definedName name="_xlnm.Print_Titles" localSheetId="0">'1.Conjunto de datos (remune (2)'!$1:$1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83" i="6" l="1"/>
  <c r="I184" i="6"/>
  <c r="I185" i="6"/>
  <c r="I186" i="6"/>
  <c r="I187" i="6"/>
  <c r="I188" i="6"/>
  <c r="I189" i="6"/>
  <c r="I190" i="6"/>
  <c r="I191" i="6"/>
  <c r="I192" i="6"/>
  <c r="I193" i="6"/>
  <c r="I194" i="6"/>
  <c r="I195" i="6"/>
  <c r="I196" i="6"/>
  <c r="I197" i="6"/>
  <c r="I198" i="6"/>
  <c r="I199" i="6"/>
  <c r="I200" i="6"/>
  <c r="I201" i="6"/>
  <c r="I202" i="6"/>
  <c r="I203" i="6"/>
  <c r="I204" i="6"/>
  <c r="I205" i="6"/>
  <c r="I206" i="6"/>
  <c r="I207" i="6"/>
  <c r="I208" i="6"/>
  <c r="I209" i="6"/>
  <c r="I210" i="6"/>
  <c r="I211" i="6"/>
  <c r="I212" i="6"/>
  <c r="I213" i="6"/>
  <c r="I214" i="6"/>
  <c r="I215" i="6"/>
  <c r="I216" i="6"/>
  <c r="I217" i="6"/>
  <c r="I218" i="6"/>
  <c r="I219" i="6"/>
  <c r="I220" i="6"/>
  <c r="I221" i="6"/>
  <c r="I222" i="6"/>
  <c r="I223" i="6"/>
  <c r="I224" i="6"/>
  <c r="I225" i="6"/>
  <c r="I226" i="6"/>
  <c r="I227" i="6"/>
  <c r="I228" i="6"/>
  <c r="I229" i="6"/>
  <c r="I230" i="6"/>
  <c r="I231" i="6"/>
  <c r="I232" i="6"/>
  <c r="I233" i="6"/>
  <c r="I234" i="6"/>
  <c r="I235" i="6"/>
  <c r="I236" i="6"/>
  <c r="I237" i="6"/>
  <c r="I238" i="6"/>
  <c r="I239" i="6"/>
  <c r="I240" i="6"/>
  <c r="I241" i="6"/>
  <c r="I242" i="6"/>
  <c r="I243" i="6"/>
  <c r="I244" i="6"/>
  <c r="I245" i="6"/>
  <c r="I246" i="6"/>
  <c r="I247" i="6"/>
  <c r="I248" i="6"/>
  <c r="I249" i="6"/>
  <c r="I250" i="6"/>
  <c r="I251" i="6"/>
  <c r="I252" i="6"/>
  <c r="I253" i="6"/>
  <c r="I254" i="6"/>
  <c r="I255" i="6"/>
  <c r="I256" i="6"/>
  <c r="I257" i="6"/>
  <c r="I258" i="6"/>
  <c r="I259" i="6"/>
  <c r="I182" i="6"/>
  <c r="H99" i="6"/>
  <c r="G99" i="6"/>
  <c r="G49" i="6"/>
  <c r="H49" i="6"/>
  <c r="L49" i="6" s="1"/>
  <c r="I49" i="6"/>
  <c r="I70" i="6"/>
  <c r="H70" i="6"/>
  <c r="G70" i="6"/>
  <c r="G118" i="6"/>
  <c r="G117" i="6"/>
  <c r="I117" i="6"/>
  <c r="H117" i="6"/>
  <c r="I118" i="6"/>
  <c r="H118" i="6"/>
  <c r="H246" i="6"/>
  <c r="G246" i="6"/>
  <c r="G122" i="6"/>
  <c r="I122" i="6"/>
  <c r="H122" i="6"/>
  <c r="H198" i="6"/>
  <c r="H197" i="6"/>
  <c r="I102" i="6"/>
  <c r="H102" i="6"/>
  <c r="I79" i="6"/>
  <c r="H79" i="6"/>
  <c r="G79" i="6"/>
  <c r="I48" i="6"/>
  <c r="H48" i="6"/>
  <c r="I30" i="6"/>
  <c r="H31" i="6"/>
  <c r="I101" i="6"/>
  <c r="H101" i="6"/>
  <c r="G101" i="6"/>
  <c r="H255" i="6"/>
  <c r="G255" i="6"/>
  <c r="I45" i="6"/>
  <c r="H45" i="6"/>
  <c r="G45" i="6"/>
  <c r="I31" i="6"/>
  <c r="H30" i="6"/>
  <c r="G30" i="6"/>
  <c r="I21" i="6"/>
  <c r="H21" i="6"/>
  <c r="G21" i="6"/>
  <c r="G197" i="6"/>
  <c r="G198" i="6"/>
  <c r="G199" i="6"/>
  <c r="H217" i="6"/>
  <c r="G217" i="6"/>
  <c r="H216" i="6"/>
  <c r="G216" i="6"/>
  <c r="H215" i="6"/>
  <c r="G215" i="6"/>
  <c r="H214" i="6"/>
  <c r="G214" i="6"/>
  <c r="H213" i="6"/>
  <c r="G213" i="6"/>
  <c r="H212" i="6"/>
  <c r="G212" i="6"/>
  <c r="H211" i="6"/>
  <c r="G211" i="6"/>
  <c r="H209" i="6"/>
  <c r="G209" i="6"/>
  <c r="H208" i="6"/>
  <c r="G208" i="6"/>
  <c r="H207" i="6"/>
  <c r="G207" i="6"/>
  <c r="H206" i="6"/>
  <c r="G206" i="6"/>
  <c r="H205" i="6"/>
  <c r="G205" i="6"/>
  <c r="H204" i="6"/>
  <c r="G204" i="6"/>
  <c r="H203" i="6"/>
  <c r="G203" i="6"/>
  <c r="H202" i="6"/>
  <c r="G202" i="6"/>
  <c r="H201" i="6"/>
  <c r="G201" i="6"/>
  <c r="H200" i="6"/>
  <c r="G200" i="6"/>
  <c r="G3" i="6"/>
  <c r="G123" i="6"/>
  <c r="G121" i="6"/>
  <c r="G102" i="6"/>
  <c r="G110" i="6"/>
  <c r="I110" i="6"/>
  <c r="H110" i="6"/>
  <c r="H108" i="6"/>
  <c r="I108" i="6"/>
  <c r="I160" i="6"/>
  <c r="H160" i="6"/>
  <c r="G160" i="6"/>
  <c r="H245" i="6"/>
  <c r="G245" i="6"/>
  <c r="H234" i="6"/>
  <c r="G234" i="6"/>
  <c r="I172" i="6"/>
  <c r="H172" i="6"/>
  <c r="G172" i="6"/>
  <c r="I171" i="6"/>
  <c r="H171" i="6"/>
  <c r="G171" i="6"/>
  <c r="L70" i="6" l="1"/>
  <c r="L117" i="6"/>
  <c r="L79" i="6"/>
  <c r="L122" i="6"/>
  <c r="L118" i="6"/>
  <c r="L246" i="6"/>
  <c r="L30" i="6"/>
  <c r="L215" i="6"/>
  <c r="L200" i="6"/>
  <c r="L207" i="6"/>
  <c r="L216" i="6"/>
  <c r="L21" i="6"/>
  <c r="L255" i="6"/>
  <c r="L101" i="6"/>
  <c r="L203" i="6"/>
  <c r="L212" i="6"/>
  <c r="L45" i="6"/>
  <c r="L110" i="6"/>
  <c r="L211" i="6"/>
  <c r="L245" i="6"/>
  <c r="L206" i="6"/>
  <c r="L202" i="6"/>
  <c r="L209" i="6"/>
  <c r="L201" i="6"/>
  <c r="L208" i="6"/>
  <c r="L204" i="6"/>
  <c r="L213" i="6"/>
  <c r="L217" i="6"/>
  <c r="L205" i="6"/>
  <c r="L214" i="6"/>
  <c r="L197" i="6"/>
  <c r="L160" i="6"/>
  <c r="L172" i="6"/>
  <c r="L234" i="6"/>
  <c r="L171" i="6"/>
  <c r="I3" i="6"/>
  <c r="H3" i="6"/>
  <c r="I121" i="6"/>
  <c r="H121" i="6"/>
  <c r="I99" i="6"/>
  <c r="L99" i="6" s="1"/>
  <c r="H4" i="6"/>
  <c r="G258" i="6"/>
  <c r="G31" i="6"/>
  <c r="H258" i="6"/>
  <c r="G108" i="6"/>
  <c r="G48" i="6"/>
  <c r="H46" i="6"/>
  <c r="H47" i="6"/>
  <c r="I46" i="6"/>
  <c r="H39" i="6"/>
  <c r="G89" i="6"/>
  <c r="G46" i="6"/>
  <c r="H158" i="6"/>
  <c r="G103" i="6"/>
  <c r="L31" i="6" l="1"/>
  <c r="L48" i="6"/>
  <c r="L121" i="6"/>
  <c r="L3" i="6"/>
  <c r="L258" i="6"/>
  <c r="L46" i="6"/>
  <c r="G109" i="6"/>
  <c r="I109" i="6"/>
  <c r="H109" i="6"/>
  <c r="I103" i="6"/>
  <c r="H103" i="6"/>
  <c r="I113" i="6"/>
  <c r="H113" i="6"/>
  <c r="G51" i="6"/>
  <c r="L89" i="6" l="1"/>
  <c r="I150" i="6"/>
  <c r="I149" i="6"/>
  <c r="I148" i="6"/>
  <c r="H150" i="6"/>
  <c r="H149" i="6"/>
  <c r="H148" i="6"/>
  <c r="G150" i="6"/>
  <c r="G149" i="6"/>
  <c r="G148" i="6"/>
  <c r="H2" i="6"/>
  <c r="I179" i="6"/>
  <c r="I178" i="6"/>
  <c r="I177" i="6"/>
  <c r="I158" i="6"/>
  <c r="I146" i="6"/>
  <c r="I168" i="6"/>
  <c r="I167" i="6"/>
  <c r="I176" i="6"/>
  <c r="I175" i="6"/>
  <c r="I174" i="6"/>
  <c r="I173" i="6"/>
  <c r="I170" i="6"/>
  <c r="I169" i="6"/>
  <c r="I166" i="6"/>
  <c r="I165" i="6"/>
  <c r="I164" i="6"/>
  <c r="I163" i="6"/>
  <c r="I162" i="6"/>
  <c r="I161" i="6"/>
  <c r="I159" i="6"/>
  <c r="I157" i="6"/>
  <c r="I156" i="6"/>
  <c r="I155" i="6"/>
  <c r="I154" i="6"/>
  <c r="I153" i="6"/>
  <c r="I152" i="6"/>
  <c r="I151" i="6"/>
  <c r="I181" i="6"/>
  <c r="I180" i="6"/>
  <c r="I147" i="6"/>
  <c r="I145" i="6"/>
  <c r="I144" i="6"/>
  <c r="I143" i="6"/>
  <c r="I142" i="6"/>
  <c r="I141" i="6"/>
  <c r="I140" i="6"/>
  <c r="I139" i="6"/>
  <c r="I138" i="6"/>
  <c r="I137" i="6"/>
  <c r="I136" i="6"/>
  <c r="I135" i="6"/>
  <c r="I134" i="6"/>
  <c r="I133" i="6"/>
  <c r="I132" i="6"/>
  <c r="I131" i="6"/>
  <c r="I130" i="6"/>
  <c r="I129" i="6"/>
  <c r="I128" i="6"/>
  <c r="I127" i="6"/>
  <c r="I126" i="6"/>
  <c r="I125" i="6"/>
  <c r="I124" i="6"/>
  <c r="I123" i="6"/>
  <c r="I120" i="6"/>
  <c r="I119" i="6"/>
  <c r="I116" i="6"/>
  <c r="I115" i="6"/>
  <c r="I114" i="6"/>
  <c r="I112" i="6"/>
  <c r="I111" i="6"/>
  <c r="I107" i="6"/>
  <c r="I106" i="6"/>
  <c r="I105" i="6"/>
  <c r="I104" i="6"/>
  <c r="I100" i="6"/>
  <c r="I98" i="6"/>
  <c r="I97" i="6"/>
  <c r="I96" i="6"/>
  <c r="I95" i="6"/>
  <c r="I94" i="6"/>
  <c r="I93" i="6"/>
  <c r="I92" i="6"/>
  <c r="I91" i="6"/>
  <c r="I90" i="6"/>
  <c r="I88" i="6"/>
  <c r="I87" i="6"/>
  <c r="I86" i="6"/>
  <c r="I85" i="6"/>
  <c r="I84" i="6"/>
  <c r="I83" i="6"/>
  <c r="I82" i="6"/>
  <c r="I81" i="6"/>
  <c r="I80" i="6"/>
  <c r="I77" i="6"/>
  <c r="I78" i="6"/>
  <c r="I76" i="6"/>
  <c r="I75" i="6"/>
  <c r="I74" i="6"/>
  <c r="I73" i="6"/>
  <c r="I72" i="6"/>
  <c r="I71" i="6"/>
  <c r="I69" i="6"/>
  <c r="I68" i="6"/>
  <c r="I67" i="6"/>
  <c r="I66" i="6"/>
  <c r="I65" i="6"/>
  <c r="I64" i="6"/>
  <c r="I63" i="6"/>
  <c r="I62" i="6"/>
  <c r="I61" i="6"/>
  <c r="I60" i="6"/>
  <c r="I59" i="6"/>
  <c r="I58" i="6"/>
  <c r="I57" i="6"/>
  <c r="I56" i="6"/>
  <c r="I55" i="6"/>
  <c r="I54" i="6"/>
  <c r="I53" i="6"/>
  <c r="I52" i="6"/>
  <c r="I51" i="6"/>
  <c r="I50" i="6"/>
  <c r="I42" i="6"/>
  <c r="I47" i="6"/>
  <c r="I44" i="6"/>
  <c r="I43" i="6"/>
  <c r="I41" i="6"/>
  <c r="I40" i="6"/>
  <c r="I39" i="6"/>
  <c r="I38" i="6"/>
  <c r="I37" i="6"/>
  <c r="I36" i="6"/>
  <c r="I35" i="6"/>
  <c r="I34" i="6"/>
  <c r="I33" i="6"/>
  <c r="I32" i="6"/>
  <c r="I29" i="6"/>
  <c r="I28" i="6"/>
  <c r="I27" i="6"/>
  <c r="I26" i="6"/>
  <c r="I25" i="6"/>
  <c r="I24" i="6"/>
  <c r="I23" i="6"/>
  <c r="I20" i="6"/>
  <c r="I19" i="6"/>
  <c r="I18" i="6"/>
  <c r="I17" i="6"/>
  <c r="I16" i="6"/>
  <c r="I22" i="6"/>
  <c r="I15" i="6"/>
  <c r="I14" i="6"/>
  <c r="I13" i="6"/>
  <c r="I12" i="6"/>
  <c r="I11" i="6"/>
  <c r="I10" i="6"/>
  <c r="I9" i="6"/>
  <c r="I8" i="6"/>
  <c r="I7" i="6"/>
  <c r="I6" i="6"/>
  <c r="I5" i="6"/>
  <c r="I4" i="6"/>
  <c r="I2" i="6"/>
  <c r="H259" i="6"/>
  <c r="H5" i="6"/>
  <c r="H6" i="6"/>
  <c r="H7" i="6"/>
  <c r="H8" i="6"/>
  <c r="H9" i="6"/>
  <c r="H10" i="6"/>
  <c r="H11" i="6"/>
  <c r="H12" i="6"/>
  <c r="H13" i="6"/>
  <c r="H14" i="6"/>
  <c r="H15" i="6"/>
  <c r="H22" i="6"/>
  <c r="H16" i="6"/>
  <c r="H17" i="6"/>
  <c r="H18" i="6"/>
  <c r="H19" i="6"/>
  <c r="H20" i="6"/>
  <c r="H23" i="6"/>
  <c r="H24" i="6"/>
  <c r="H25" i="6"/>
  <c r="H26" i="6"/>
  <c r="H27" i="6"/>
  <c r="H28" i="6"/>
  <c r="H29" i="6"/>
  <c r="H32" i="6"/>
  <c r="H33" i="6"/>
  <c r="H34" i="6"/>
  <c r="H35" i="6"/>
  <c r="H36" i="6"/>
  <c r="H37" i="6"/>
  <c r="H38" i="6"/>
  <c r="H40" i="6"/>
  <c r="H41" i="6"/>
  <c r="H43" i="6"/>
  <c r="H44" i="6"/>
  <c r="H42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1" i="6"/>
  <c r="H72" i="6"/>
  <c r="H73" i="6"/>
  <c r="H74" i="6"/>
  <c r="H75" i="6"/>
  <c r="H76" i="6"/>
  <c r="H78" i="6"/>
  <c r="H77" i="6"/>
  <c r="H80" i="6"/>
  <c r="H81" i="6"/>
  <c r="H82" i="6"/>
  <c r="L82" i="6" s="1"/>
  <c r="H83" i="6"/>
  <c r="H84" i="6"/>
  <c r="H85" i="6"/>
  <c r="H86" i="6"/>
  <c r="H87" i="6"/>
  <c r="H88" i="6"/>
  <c r="H90" i="6"/>
  <c r="H91" i="6"/>
  <c r="H92" i="6"/>
  <c r="H93" i="6"/>
  <c r="H94" i="6"/>
  <c r="H95" i="6"/>
  <c r="H96" i="6"/>
  <c r="H97" i="6"/>
  <c r="H98" i="6"/>
  <c r="H100" i="6"/>
  <c r="H104" i="6"/>
  <c r="H105" i="6"/>
  <c r="H106" i="6"/>
  <c r="H107" i="6"/>
  <c r="H111" i="6"/>
  <c r="H112" i="6"/>
  <c r="H114" i="6"/>
  <c r="H115" i="6"/>
  <c r="H116" i="6"/>
  <c r="H119" i="6"/>
  <c r="H120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7" i="6"/>
  <c r="H180" i="6"/>
  <c r="H221" i="6"/>
  <c r="H181" i="6"/>
  <c r="H182" i="6"/>
  <c r="H183" i="6"/>
  <c r="H222" i="6"/>
  <c r="H223" i="6"/>
  <c r="H224" i="6"/>
  <c r="H184" i="6"/>
  <c r="H225" i="6"/>
  <c r="H185" i="6"/>
  <c r="H226" i="6"/>
  <c r="H235" i="6"/>
  <c r="H151" i="6"/>
  <c r="H152" i="6"/>
  <c r="H153" i="6"/>
  <c r="H154" i="6"/>
  <c r="H155" i="6"/>
  <c r="H156" i="6"/>
  <c r="H157" i="6"/>
  <c r="H159" i="6"/>
  <c r="H161" i="6"/>
  <c r="H162" i="6"/>
  <c r="H163" i="6"/>
  <c r="H164" i="6"/>
  <c r="H165" i="6"/>
  <c r="H166" i="6"/>
  <c r="H169" i="6"/>
  <c r="H170" i="6"/>
  <c r="H173" i="6"/>
  <c r="H174" i="6"/>
  <c r="H175" i="6"/>
  <c r="H176" i="6"/>
  <c r="H186" i="6"/>
  <c r="H227" i="6"/>
  <c r="H228" i="6"/>
  <c r="H229" i="6"/>
  <c r="H187" i="6"/>
  <c r="H188" i="6"/>
  <c r="H189" i="6"/>
  <c r="H230" i="6"/>
  <c r="H231" i="6"/>
  <c r="H190" i="6"/>
  <c r="H191" i="6"/>
  <c r="H192" i="6"/>
  <c r="H232" i="6"/>
  <c r="H193" i="6"/>
  <c r="H210" i="6"/>
  <c r="H236" i="6"/>
  <c r="H237" i="6"/>
  <c r="H167" i="6"/>
  <c r="H168" i="6"/>
  <c r="H194" i="6"/>
  <c r="H195" i="6"/>
  <c r="H196" i="6"/>
  <c r="H146" i="6"/>
  <c r="H218" i="6"/>
  <c r="H219" i="6"/>
  <c r="H199" i="6"/>
  <c r="H220" i="6"/>
  <c r="H233" i="6"/>
  <c r="H177" i="6"/>
  <c r="H178" i="6"/>
  <c r="H179" i="6"/>
  <c r="H238" i="6"/>
  <c r="H239" i="6"/>
  <c r="H240" i="6"/>
  <c r="H241" i="6"/>
  <c r="H242" i="6"/>
  <c r="H243" i="6"/>
  <c r="H244" i="6"/>
  <c r="H247" i="6"/>
  <c r="H248" i="6"/>
  <c r="H249" i="6"/>
  <c r="H250" i="6"/>
  <c r="H251" i="6"/>
  <c r="H252" i="6"/>
  <c r="H253" i="6"/>
  <c r="H254" i="6"/>
  <c r="H256" i="6"/>
  <c r="H257" i="6"/>
  <c r="L78" i="6" l="1"/>
  <c r="L169" i="6"/>
  <c r="L103" i="6"/>
  <c r="L123" i="6"/>
  <c r="G254" i="6"/>
  <c r="G78" i="6"/>
  <c r="L198" i="6" l="1"/>
  <c r="L108" i="6"/>
  <c r="L107" i="6"/>
  <c r="L199" i="6"/>
  <c r="L97" i="6"/>
  <c r="L23" i="6"/>
  <c r="L5" i="6"/>
  <c r="L253" i="6"/>
  <c r="L44" i="6"/>
  <c r="L102" i="6"/>
  <c r="G4" i="6"/>
  <c r="G5" i="6"/>
  <c r="G6" i="6"/>
  <c r="G7" i="6"/>
  <c r="G8" i="6"/>
  <c r="G9" i="6"/>
  <c r="G10" i="6"/>
  <c r="G11" i="6"/>
  <c r="G12" i="6"/>
  <c r="G13" i="6"/>
  <c r="G14" i="6"/>
  <c r="G15" i="6"/>
  <c r="G22" i="6"/>
  <c r="G16" i="6"/>
  <c r="G17" i="6"/>
  <c r="G18" i="6"/>
  <c r="G19" i="6"/>
  <c r="G20" i="6"/>
  <c r="G23" i="6"/>
  <c r="G24" i="6"/>
  <c r="G25" i="6"/>
  <c r="G26" i="6"/>
  <c r="G27" i="6"/>
  <c r="G28" i="6"/>
  <c r="G29" i="6"/>
  <c r="G32" i="6"/>
  <c r="G33" i="6"/>
  <c r="G34" i="6"/>
  <c r="G35" i="6"/>
  <c r="G36" i="6"/>
  <c r="G37" i="6"/>
  <c r="G38" i="6"/>
  <c r="G39" i="6"/>
  <c r="G40" i="6"/>
  <c r="G41" i="6"/>
  <c r="G43" i="6"/>
  <c r="G44" i="6"/>
  <c r="G47" i="6"/>
  <c r="G42" i="6"/>
  <c r="G50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1" i="6"/>
  <c r="G72" i="6"/>
  <c r="G73" i="6"/>
  <c r="G74" i="6"/>
  <c r="G75" i="6"/>
  <c r="G76" i="6"/>
  <c r="G77" i="6"/>
  <c r="G80" i="6"/>
  <c r="G81" i="6"/>
  <c r="G82" i="6"/>
  <c r="G83" i="6"/>
  <c r="G84" i="6"/>
  <c r="G85" i="6"/>
  <c r="G86" i="6"/>
  <c r="G87" i="6"/>
  <c r="G88" i="6"/>
  <c r="G90" i="6"/>
  <c r="G91" i="6"/>
  <c r="G92" i="6"/>
  <c r="G93" i="6"/>
  <c r="G94" i="6"/>
  <c r="G95" i="6"/>
  <c r="G96" i="6"/>
  <c r="G97" i="6"/>
  <c r="G98" i="6"/>
  <c r="G100" i="6"/>
  <c r="G104" i="6"/>
  <c r="G105" i="6"/>
  <c r="G106" i="6"/>
  <c r="G107" i="6"/>
  <c r="G111" i="6"/>
  <c r="G112" i="6"/>
  <c r="G113" i="6"/>
  <c r="G114" i="6"/>
  <c r="G115" i="6"/>
  <c r="G116" i="6"/>
  <c r="G119" i="6"/>
  <c r="G120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7" i="6"/>
  <c r="G180" i="6"/>
  <c r="G221" i="6"/>
  <c r="G181" i="6"/>
  <c r="G182" i="6"/>
  <c r="G183" i="6"/>
  <c r="G222" i="6"/>
  <c r="G223" i="6"/>
  <c r="G224" i="6"/>
  <c r="G184" i="6"/>
  <c r="G225" i="6"/>
  <c r="G185" i="6"/>
  <c r="G226" i="6"/>
  <c r="G235" i="6"/>
  <c r="G151" i="6"/>
  <c r="G152" i="6"/>
  <c r="G153" i="6"/>
  <c r="G154" i="6"/>
  <c r="G155" i="6"/>
  <c r="G156" i="6"/>
  <c r="G157" i="6"/>
  <c r="G159" i="6"/>
  <c r="G161" i="6"/>
  <c r="G162" i="6"/>
  <c r="G163" i="6"/>
  <c r="G164" i="6"/>
  <c r="G165" i="6"/>
  <c r="G166" i="6"/>
  <c r="G169" i="6"/>
  <c r="G170" i="6"/>
  <c r="G173" i="6"/>
  <c r="G174" i="6"/>
  <c r="G175" i="6"/>
  <c r="G176" i="6"/>
  <c r="G186" i="6"/>
  <c r="G227" i="6"/>
  <c r="G228" i="6"/>
  <c r="G229" i="6"/>
  <c r="G187" i="6"/>
  <c r="G188" i="6"/>
  <c r="G189" i="6"/>
  <c r="G230" i="6"/>
  <c r="G231" i="6"/>
  <c r="G190" i="6"/>
  <c r="G191" i="6"/>
  <c r="G192" i="6"/>
  <c r="G232" i="6"/>
  <c r="G193" i="6"/>
  <c r="G210" i="6"/>
  <c r="G236" i="6"/>
  <c r="G237" i="6"/>
  <c r="G167" i="6"/>
  <c r="G168" i="6"/>
  <c r="G194" i="6"/>
  <c r="G195" i="6"/>
  <c r="G196" i="6"/>
  <c r="G146" i="6"/>
  <c r="G158" i="6"/>
  <c r="G218" i="6"/>
  <c r="G219" i="6"/>
  <c r="G220" i="6"/>
  <c r="G233" i="6"/>
  <c r="G177" i="6"/>
  <c r="G178" i="6"/>
  <c r="G179" i="6"/>
  <c r="G238" i="6"/>
  <c r="G239" i="6"/>
  <c r="G240" i="6"/>
  <c r="G241" i="6"/>
  <c r="G242" i="6"/>
  <c r="G243" i="6"/>
  <c r="G244" i="6"/>
  <c r="G247" i="6"/>
  <c r="G248" i="6"/>
  <c r="G249" i="6"/>
  <c r="G250" i="6"/>
  <c r="G251" i="6"/>
  <c r="G252" i="6"/>
  <c r="G253" i="6"/>
  <c r="G256" i="6"/>
  <c r="G257" i="6"/>
  <c r="G259" i="6"/>
  <c r="G2" i="6"/>
  <c r="L47" i="6" l="1"/>
  <c r="L62" i="6"/>
  <c r="L51" i="6"/>
  <c r="L222" i="6"/>
  <c r="L20" i="6"/>
  <c r="L188" i="6"/>
  <c r="L226" i="6"/>
  <c r="L147" i="6"/>
  <c r="L100" i="6"/>
  <c r="L186" i="6"/>
  <c r="L124" i="6"/>
  <c r="L64" i="6"/>
  <c r="L112" i="6"/>
  <c r="L229" i="6"/>
  <c r="L125" i="6"/>
  <c r="L39" i="6"/>
  <c r="L59" i="6"/>
  <c r="L126" i="6"/>
  <c r="L19" i="6"/>
  <c r="L175" i="6"/>
  <c r="L210" i="6"/>
  <c r="L221" i="6"/>
  <c r="L95" i="6"/>
  <c r="L181" i="6"/>
  <c r="L148" i="6"/>
  <c r="L106" i="6"/>
  <c r="L257" i="6"/>
  <c r="L132" i="6"/>
  <c r="L69" i="6"/>
  <c r="L71" i="6"/>
  <c r="L85" i="6"/>
  <c r="L135" i="6"/>
  <c r="L10" i="6"/>
  <c r="L35" i="6"/>
  <c r="L154" i="6"/>
  <c r="L241" i="6"/>
  <c r="L111" i="6"/>
  <c r="L81" i="6"/>
  <c r="L227" i="6"/>
  <c r="L94" i="6"/>
  <c r="L238" i="6"/>
  <c r="L187" i="6"/>
  <c r="L235" i="6"/>
  <c r="L38" i="6"/>
  <c r="L66" i="6"/>
  <c r="L53" i="6"/>
  <c r="L161" i="6"/>
  <c r="L60" i="6"/>
  <c r="L42" i="6"/>
  <c r="L158" i="6"/>
  <c r="L6" i="6"/>
  <c r="L93" i="6"/>
  <c r="L15" i="6"/>
  <c r="L177" i="6"/>
  <c r="L149" i="6"/>
  <c r="L178" i="6"/>
  <c r="L182" i="6"/>
  <c r="L17" i="6"/>
  <c r="L230" i="6"/>
  <c r="L2" i="6"/>
  <c r="L170" i="6"/>
  <c r="L163" i="6"/>
  <c r="L194" i="6"/>
  <c r="L133" i="6"/>
  <c r="L61" i="6"/>
  <c r="L150" i="6"/>
  <c r="L104" i="6"/>
  <c r="L155" i="6"/>
  <c r="L137" i="6"/>
  <c r="L7" i="6"/>
  <c r="L76" i="6"/>
  <c r="L233" i="6"/>
  <c r="L113" i="6"/>
  <c r="L143" i="6"/>
  <c r="L184" i="6"/>
  <c r="L225" i="6"/>
  <c r="L74" i="6"/>
  <c r="L24" i="6"/>
  <c r="L33" i="6"/>
  <c r="L86" i="6"/>
  <c r="L8" i="6"/>
  <c r="L239" i="6"/>
  <c r="L109" i="6"/>
  <c r="L174" i="6"/>
  <c r="L98" i="6"/>
  <c r="L167" i="6"/>
  <c r="L162" i="6"/>
  <c r="L87" i="6"/>
  <c r="L129" i="6"/>
  <c r="L153" i="6"/>
  <c r="L68" i="6"/>
  <c r="L231" i="6"/>
  <c r="L236" i="6"/>
  <c r="L159" i="6"/>
  <c r="L139" i="6"/>
  <c r="L219" i="6"/>
  <c r="L28" i="6"/>
  <c r="L141" i="6"/>
  <c r="L105" i="6"/>
  <c r="L156" i="6"/>
  <c r="L54" i="6"/>
  <c r="L144" i="6"/>
  <c r="L145" i="6"/>
  <c r="L22" i="6"/>
  <c r="L228" i="6"/>
  <c r="L25" i="6"/>
  <c r="L65" i="6"/>
  <c r="L151" i="6"/>
  <c r="L152" i="6"/>
  <c r="L55" i="6"/>
  <c r="L67" i="6"/>
  <c r="L189" i="6"/>
  <c r="L92" i="6"/>
  <c r="L179" i="6"/>
  <c r="L130" i="6"/>
  <c r="L131" i="6"/>
  <c r="L240" i="6"/>
  <c r="L168" i="6"/>
  <c r="L256" i="6"/>
  <c r="L138" i="6"/>
  <c r="L223" i="6"/>
  <c r="L120" i="6"/>
  <c r="L56" i="6"/>
  <c r="L193" i="6"/>
  <c r="L72" i="6"/>
  <c r="L250" i="6"/>
  <c r="L73" i="6"/>
  <c r="L243" i="6"/>
  <c r="L12" i="6"/>
  <c r="L34" i="6"/>
  <c r="L40" i="6"/>
  <c r="L57" i="6"/>
  <c r="L58" i="6"/>
  <c r="L77" i="6"/>
  <c r="L166" i="6"/>
  <c r="L180" i="6"/>
  <c r="L173" i="6"/>
  <c r="L247" i="6"/>
  <c r="L127" i="6"/>
  <c r="L115" i="6"/>
  <c r="L32" i="6"/>
  <c r="L36" i="6"/>
  <c r="L134" i="6"/>
  <c r="L116" i="6"/>
  <c r="L136" i="6"/>
  <c r="L191" i="6"/>
  <c r="L91" i="6"/>
  <c r="L140" i="6"/>
  <c r="L146" i="6"/>
  <c r="L11" i="6"/>
  <c r="L88" i="6"/>
  <c r="L128" i="6"/>
  <c r="L90" i="6"/>
  <c r="L80" i="6"/>
  <c r="L183" i="6"/>
  <c r="L218" i="6"/>
  <c r="L14" i="6"/>
  <c r="L29" i="6"/>
  <c r="L190" i="6"/>
  <c r="L192" i="6"/>
  <c r="L232" i="6"/>
  <c r="L114" i="6"/>
  <c r="L142" i="6"/>
  <c r="L27" i="6"/>
  <c r="L37" i="6"/>
  <c r="L195" i="6"/>
  <c r="L13" i="6"/>
  <c r="L157" i="6"/>
  <c r="L244" i="6"/>
  <c r="L43" i="6"/>
  <c r="L248" i="6"/>
  <c r="L242" i="6"/>
  <c r="L26" i="6"/>
  <c r="L249" i="6"/>
  <c r="L224" i="6"/>
  <c r="L4" i="6"/>
  <c r="L119" i="6"/>
  <c r="L18" i="6"/>
  <c r="L52" i="6"/>
  <c r="L9" i="6"/>
  <c r="L251" i="6"/>
  <c r="L50" i="6"/>
  <c r="L41" i="6"/>
  <c r="L259" i="6"/>
  <c r="L83" i="6"/>
  <c r="L237" i="6"/>
  <c r="L196" i="6"/>
  <c r="L185" i="6"/>
  <c r="L220" i="6"/>
  <c r="L252" i="6"/>
  <c r="L176" i="6"/>
  <c r="L16" i="6"/>
  <c r="L84" i="6"/>
  <c r="L96" i="6"/>
  <c r="L164" i="6"/>
  <c r="L63" i="6"/>
  <c r="L165" i="6"/>
  <c r="L75" i="6"/>
  <c r="L254" i="6"/>
</calcChain>
</file>

<file path=xl/sharedStrings.xml><?xml version="1.0" encoding="utf-8"?>
<sst xmlns="http://schemas.openxmlformats.org/spreadsheetml/2006/main" count="1079" uniqueCount="198">
  <si>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</si>
  <si>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</si>
  <si>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</si>
  <si>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</si>
  <si>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</si>
  <si>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</si>
  <si>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</si>
  <si>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</si>
  <si>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</si>
  <si>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</si>
  <si>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</si>
  <si>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</si>
  <si>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2.-CODIGO DE TRABAJO</t>
  </si>
  <si>
    <t>1.-SERVICIO CIVIL PUBLICO (LOSEP)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</si>
  <si>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</si>
  <si>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</si>
  <si>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</si>
  <si>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</si>
  <si>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</si>
  <si>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</si>
  <si>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</si>
  <si>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</si>
  <si>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</si>
  <si>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</si>
  <si>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</si>
  <si>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Remuneraciones salariales, licencia de servicio y comisión de servicio </t>
  </si>
  <si>
    <t>Nombre del Campo</t>
  </si>
  <si>
    <t>Descripción del campo</t>
  </si>
  <si>
    <t>DIRECTORA DE GESTIÓN DE CONTROL INTERNO INSTITUCIONAL</t>
  </si>
  <si>
    <t>OBRERO DE LA COORDINACIÓN DE CAMAL</t>
  </si>
  <si>
    <t>OBRERO DE LA DIRECCIÓN DE GESTIÓN DE SERVICIOS PÚBLICOS</t>
  </si>
  <si>
    <t>OBRERO DE LA  COORDINACIÓN DE AGUA POTABLE</t>
  </si>
  <si>
    <t>COORDINADORA DE BIBLIOTECA</t>
  </si>
  <si>
    <t>COORDINADOR DE ARIDOS Y PETREOS</t>
  </si>
  <si>
    <t>OBSTETRIZ DE LA DIRECCIÓN DE GESTIÓN DE SALUD</t>
  </si>
  <si>
    <t>OPERADOR DE MAQUINARIA</t>
  </si>
  <si>
    <t>OBRERA DE LIMPIEZA DEL PALACIO MUNICIPAL</t>
  </si>
  <si>
    <t>DIRECTOR DE GESTIÓN DE SERVICIOS PÚBLICOS</t>
  </si>
  <si>
    <t>AUXILIAR AMINISTRATIVO DE LA DIRECCIÓN DE GESTIÓN DE SERVICIOS PUBLICOS</t>
  </si>
  <si>
    <t>OBRERO  DE LA DIRECCIÓN DE GESTIÓN OBRAS PÚBLICAS</t>
  </si>
  <si>
    <t>CONCEJAL</t>
  </si>
  <si>
    <t xml:space="preserve">AUXILIAR OPERATIVA DEL PARQUE ACUATICO </t>
  </si>
  <si>
    <t>COORDINADORA DE GUARDALMACÉN</t>
  </si>
  <si>
    <t>ASISTENTE ADMINISTRATIVA DE LA DIRECCIÓN DE GESTIÓN DE SERVICIOS PUBLICOS</t>
  </si>
  <si>
    <t>COORDINADORA DE COMPROBACIÓN Y RENTAS</t>
  </si>
  <si>
    <t>ASISTENTE ADMINISTRATIVA DE  RECAUDACION  DE AGUA  POTABLE</t>
  </si>
  <si>
    <t>MIEMBRO PRINCIPAL DE LA JUNTA CANTONAL DE PROTECCIÓN DE DERECHOS</t>
  </si>
  <si>
    <t>COORDINADOR DE INFRAESTRUCTURA Y PRESUPUESTO</t>
  </si>
  <si>
    <t>COORDINADOR MUNICIPAL DE TRANSPORTE TERRESTRE, TRANSITO Y SEGURIDAD VIAL</t>
  </si>
  <si>
    <t>COORDINADOR DE VEHICULOS Y MAQUINARIAS</t>
  </si>
  <si>
    <t xml:space="preserve">ELECTRICISTA </t>
  </si>
  <si>
    <t>DIRECTOR DE GESTIÓN DE AGUA POTABLE Y ALCANTARILLADO</t>
  </si>
  <si>
    <t>TESORERA MUNICIPAL</t>
  </si>
  <si>
    <t>ASISTENTE OPERATIVA EN LA SUPERVISION DE ASEO DE CALLES</t>
  </si>
  <si>
    <t>COORDINADOR DE CAMAL</t>
  </si>
  <si>
    <t>AUXILIAR ADMINISTRATIVA DE LA COORDINACIÓN DE CONTROL PREVIO INSTITUCIONAL</t>
  </si>
  <si>
    <t>ALCALDE</t>
  </si>
  <si>
    <t>DIRECTOR DE GESTIÓN DE OBRAS PUBLICAS</t>
  </si>
  <si>
    <t>OBRERO DE LA DIRECCIÓN DE GESTIÓN DE MEDIO AMBIENTE Y RIESGO</t>
  </si>
  <si>
    <t>AUXILIAR ADMINISTRATIVO DE LA COORDINACIÓN DE AVALUOS Y CATASTRO</t>
  </si>
  <si>
    <t>COORDINADOR DE CULTURA Y DEPORTE</t>
  </si>
  <si>
    <t>ENTRENADOR DE FUTBOL</t>
  </si>
  <si>
    <t>ASISTENTE ADMINISTRATIVA DE LA COORDINACIÓN DE MERCADO MUNICIPAL</t>
  </si>
  <si>
    <t xml:space="preserve">ASISTENTE ADMINISTRATIVA DE LA COORDINACIÓN DE BIBLIOTECA </t>
  </si>
  <si>
    <t>DIRECTOR DE GESTIÓN ADMINISTRATIVA</t>
  </si>
  <si>
    <t>ASISTENTE ADMINISTRATIVO DE LA DIRECCIÓN DE GESTIÓN DE OBRAS PÚBLICAS</t>
  </si>
  <si>
    <t>ASISTENTE ADMINISTRATIVO  DE LA COORDINACIÓN GUARDALMACEN</t>
  </si>
  <si>
    <t>ANALISTA DEL PARQUE ACUATICO</t>
  </si>
  <si>
    <t>ASISTENTE ADMINISTRATIVA DE ALCALDÍA</t>
  </si>
  <si>
    <t>LECTOR DE MEDIDOR DE LA COORDINACIÓN DE AGUA POTABLE</t>
  </si>
  <si>
    <t xml:space="preserve">EDITOR Y CAMARÓGRAFO </t>
  </si>
  <si>
    <t>FISCALIZADOR DE OBRAS</t>
  </si>
  <si>
    <t>ASISTENTE ADMINISTRATIVA DE LA DIRECCIÓN DE GESTIÓN FINANCIERA</t>
  </si>
  <si>
    <t>DIRECTORA DE GESTIÓN FINANCIERA</t>
  </si>
  <si>
    <t xml:space="preserve">ASISTENTE ADMINISTRATIVO DE LA DIRECCIÓN DE GESTIÓN ADMINISTRATIVA </t>
  </si>
  <si>
    <t>AUXILIAR DE RECEPCIÓN</t>
  </si>
  <si>
    <t>ASISTENTE ADMINISTRATIVA DE LA DIRECCIÓN DE GESTIÓN DE CONTROL INTERNO INSTITUCIONAL</t>
  </si>
  <si>
    <t>AUXILIAR ADMINISTRATIVO DEL REGISTRO DE LA PROPIEDAD Y MERCANTIL EN EL CANTÓN BALAO</t>
  </si>
  <si>
    <t>ASISTENTE ADMINISTRATIVA DE CONTROL DE CALIDAD DE AGUA</t>
  </si>
  <si>
    <t>AUXILIAR ADMINISTRATIVO DE LA COORDINACIÓN DE VEHÍCULOS Y MAQUINARIAS</t>
  </si>
  <si>
    <t>AUXILIAR ADMINISTRATIVA DE LA DIRECCIÓN DE GESTIÓN FINANCIERA</t>
  </si>
  <si>
    <t>VETERINARIA DEL CAMAL</t>
  </si>
  <si>
    <t>ASISTENTE ADMINISTRATIVA DE LA COORDINACIÓN DE COMPROBACIÓN Y RENTAS</t>
  </si>
  <si>
    <t>COORDINADOR DE CONTROL DE CALIDAD DE AGUA</t>
  </si>
  <si>
    <t>COORDINADORA DE EQUIDAD Y GÉNERO</t>
  </si>
  <si>
    <t xml:space="preserve">AUXILIAR ADMINISTRATIVA DE LA COORDINACIÓN DE COMPROBACIÒN Y RENTAS </t>
  </si>
  <si>
    <t>AUXILIAR ADMINISTRATIVO DE LA COORDINACIÓN DE TECNOLOGIAS DE LA INFORMACIÓN Y COMUNICACIÓN (TIC)</t>
  </si>
  <si>
    <t>COORDINADOR DE CONTROL PREVIO INSTITUCIONAL</t>
  </si>
  <si>
    <t>AUXILIAR ADMINISTRATIVA DE SECRETARIA GENERAL</t>
  </si>
  <si>
    <t>AYUDANTE DE OPERADOR DE MAQUINARIA</t>
  </si>
  <si>
    <t>51.221.01.05</t>
  </si>
  <si>
    <t>71.551.02.32</t>
  </si>
  <si>
    <t>7.1.391.01.05</t>
  </si>
  <si>
    <t>71.351.01.06</t>
  </si>
  <si>
    <t>71.381.01.06</t>
  </si>
  <si>
    <t>51.111.01.06</t>
  </si>
  <si>
    <t>51.111.01.05</t>
  </si>
  <si>
    <t>71.361.01.06</t>
  </si>
  <si>
    <t>71.331.01.06</t>
  </si>
  <si>
    <t>71.361.01.07</t>
  </si>
  <si>
    <t>71.351.01.05</t>
  </si>
  <si>
    <t>71.361.01.05</t>
  </si>
  <si>
    <t>51.121.01.05</t>
  </si>
  <si>
    <t>52.231.01.05</t>
  </si>
  <si>
    <t>71.391.01.05</t>
  </si>
  <si>
    <t>71.371.01.05</t>
  </si>
  <si>
    <t>71.391.01.06</t>
  </si>
  <si>
    <t>71.381.01.05</t>
  </si>
  <si>
    <t>71.331.01.05</t>
  </si>
  <si>
    <t>51.111.05.06</t>
  </si>
  <si>
    <t>71.341.01.05</t>
  </si>
  <si>
    <t>52.231.01.06</t>
  </si>
  <si>
    <t>71.351.01.07</t>
  </si>
  <si>
    <t>NJS2</t>
  </si>
  <si>
    <t>NJS1</t>
  </si>
  <si>
    <t>NJS6</t>
  </si>
  <si>
    <t>SP5 G11</t>
  </si>
  <si>
    <t>SPS1 G1</t>
  </si>
  <si>
    <t>SP1 G7</t>
  </si>
  <si>
    <t>SPA4 G6</t>
  </si>
  <si>
    <t>SP6 G12</t>
  </si>
  <si>
    <t>SPA3 G5</t>
  </si>
  <si>
    <t>SP4 G10</t>
  </si>
  <si>
    <t>SPS1 G2</t>
  </si>
  <si>
    <t>SPA2 G4</t>
  </si>
  <si>
    <t>SP3 G9</t>
  </si>
  <si>
    <t>ANALISTA DE PRESUPUESTO</t>
  </si>
  <si>
    <t>SP4 G6</t>
  </si>
  <si>
    <t>SPA4 G7</t>
  </si>
  <si>
    <t>DIRECCIÓN DE GESTIÓN ADMINISTRATIVA</t>
  </si>
  <si>
    <t>LÓPEZ JUMBO XAVIER ANTONIO</t>
  </si>
  <si>
    <t>xlopez@municipiodebalao.gob.ec</t>
  </si>
  <si>
    <t>(04) 2746 - 695 / (04) 2746 - 200</t>
  </si>
  <si>
    <t>AUXILIAR ADMINISTRATIVA DE LA DIRECCIÓN DE GESTIÓN DE OBRAS PÚBLICAS</t>
  </si>
  <si>
    <t>Gobierno Autónomo Descentralizado Municipal de Balao</t>
  </si>
  <si>
    <t>AUXILIAR ADMINISTRATIVO DE LA UNIDAD DE ADMINISTRACIÓN DE TALENTO HUMANO</t>
  </si>
  <si>
    <t>PROCURADOR SÍNDICO MUNICIPAL</t>
  </si>
  <si>
    <t>COORDINADOR DE ASESORÍA JURÍDICA</t>
  </si>
  <si>
    <t>ASISTENTE ADMINISTRATIVA DE SECRETARIA GENERAL</t>
  </si>
  <si>
    <t>DIBUJANTE</t>
  </si>
  <si>
    <t>AUXILIAR ADMINISTRATIVO DE LA COORDINACIÓN DE RELACIONES PÚBLICAS Y CONTROL SOCIAL</t>
  </si>
  <si>
    <t>COORDINADOR DE PROYECTOS ARQUITECTÓNICOS</t>
  </si>
  <si>
    <t>TOPOGRAFO</t>
  </si>
  <si>
    <t>INSPECTOR DE OBRAS PÚBLICAS</t>
  </si>
  <si>
    <t>OBRERO/A DE LIMPIEZA DEL PARQUE ACUÁTICO</t>
  </si>
  <si>
    <t>OBRERO/A DE MANTENIMIENTO DEL PARQUE ACUÁTICO</t>
  </si>
  <si>
    <t>CONDUCTOR DE LA COORDINACIÓN DE VEHÍCULOS Y MAQUINARIA</t>
  </si>
  <si>
    <t>OPERADOR DE MAQUINARIA O EQUIPO PESADO</t>
  </si>
  <si>
    <t>DIRECTOR DE GESTIÓN DE TURISMO Y DEPORTE</t>
  </si>
  <si>
    <t>ASISTENTE ADMINISTRATIVA DE LA UNIDAD DE ADMINISTRACIÓN DE TALENTO HUMANO</t>
  </si>
  <si>
    <t>AUXILIAR ADMINISTRATIVA DE RECAUDACIÓN DEL PARQUE ACUÁTICO</t>
  </si>
  <si>
    <t>ASISTENTE ADMINISTRATIVO DEL REGISTRO DE LA PROPIEDAD Y MERCANTIL EN EL CANTÓN BALAO</t>
  </si>
  <si>
    <t xml:space="preserve">AUXILIAR OPERATIVO DE LA COORDINACIÓN AVALÚOS Y CATASTRO </t>
  </si>
  <si>
    <t>AUXILIAR ADMINISTRATIVO DE LA COORDINACIÓN DE GUARDALMACÉN</t>
  </si>
  <si>
    <t>SECRETARIA GENERAL</t>
  </si>
  <si>
    <t>REGISTRADORA DE LA PROPIEDAD Y MERCANTIL EN EL CANTÓN BALAO, ENCARGADA</t>
  </si>
  <si>
    <t>COORDINADOR DE AVALUOS Y CATASTRO</t>
  </si>
  <si>
    <t>COORDINADORA DE TECNOLOGÍAS DE LA INFORMACIÓN Y COMUNICACIÓN (TIC)</t>
  </si>
  <si>
    <t>INSPECTOR DE AGUA POTABLE</t>
  </si>
  <si>
    <t>ANALISTA DE UATH</t>
  </si>
  <si>
    <t xml:space="preserve">ASISTENTE ADMINISTRATIVA DE COMISARÍA MUNICIPAL </t>
  </si>
  <si>
    <t xml:space="preserve">ASISTENTE ADMINISTRATIVA DE LA JEFATURA DE COMPRAS PÚBLICAS </t>
  </si>
  <si>
    <t>ASISTENTE ADMINISTRATIVA DE LA JEFATURA DE HIGIENE AMBIENTAL</t>
  </si>
  <si>
    <t>ASISTENTE ADMINISTRATIVA DE LA COORDINACIÓN DE PLANEAMIENTO Y PROYECTOS  URBANO Y RURAL</t>
  </si>
  <si>
    <t xml:space="preserve">ASISTENTE ADMINISTRATIVA  DE TESORERIA MUNICIPAL </t>
  </si>
  <si>
    <t xml:space="preserve">ASISTENTE ADMINISTRATIVA DE LA DIRECCIÓN DE  DESARROLLO SOCIAL </t>
  </si>
  <si>
    <t>ASISTENTE ADMINISTRATIVO DE LA JEFATURA DE AGUA POTABLE Y ALCANTARILLADO</t>
  </si>
  <si>
    <t>ASISTENTE ADMINISTRATIVO DE LA JEFATURA DE AVALÚOS Y CATASTRO</t>
  </si>
  <si>
    <t>ASISTENTE ADMINISTRATIVO  DE CONTABILIDAD</t>
  </si>
  <si>
    <t xml:space="preserve">ASISTENTE ADMINISTRATIVO DE LA DIRECCIÓN DE GESTIÓN DE MEDIO AMBIENTE Y FOMENTO PRODUCTIVO </t>
  </si>
  <si>
    <t>ASISTENTE ADMINISTRATIVO DE LA RECAUDACIÓN DE IMPUESTOS  DE TESORERÍA MUNICIPAL</t>
  </si>
  <si>
    <t xml:space="preserve">AUXILIAR  ADMINISTRATIVA DE LA DIRECCIÓN DE GESTIÓN DE ORDENAMIENTO TERRITORIAL Y PLANIFICACIÓN INSTITUCIONAL </t>
  </si>
  <si>
    <t xml:space="preserve">AUXILIAR ADMINISTRATIVA  DE CONTABILIDAD </t>
  </si>
  <si>
    <t>AUXILIAR ADMINISTRATIVA DE MERCADO Y CEMENTERIO MUNICIPAL</t>
  </si>
  <si>
    <t xml:space="preserve">AUXILIAR ADMINISTRATIVA DE LA COORDINACIÓN DE CONVENIOS INTERINSTITUCIONALES Y PROMOCIÓN SOCIAL </t>
  </si>
  <si>
    <t xml:space="preserve">AUXILIAR ADMINISTRATIVA DE SECCIÓN SERVICIO SOCIAL </t>
  </si>
  <si>
    <t xml:space="preserve">AUXILIAR ADMINISTRATIVO  DE TESORERIA MUNICIPAL </t>
  </si>
  <si>
    <t>CONDUCTOR DE LA JEFATURA DE HIGIENE AMBIENTAL</t>
  </si>
  <si>
    <t xml:space="preserve">CONDUCTOR DE AMBULACIA </t>
  </si>
  <si>
    <t xml:space="preserve">COMISARÍA MUNICIPAL </t>
  </si>
  <si>
    <t>COORDINADOR DE PLANEAMIENTO Y PROYECTO URBANO Y RURAL</t>
  </si>
  <si>
    <t xml:space="preserve">COORDINADOR DE PRODUCCIÓN AUDIOVISUAL Y REDES SOCIALES </t>
  </si>
  <si>
    <t>TÉCNICO  SOCIAL Y SALUD OCUPACIONAL</t>
  </si>
  <si>
    <t xml:space="preserve">CONTABILIDAD MUNICIPAL </t>
  </si>
  <si>
    <t>SP7 G13</t>
  </si>
  <si>
    <t>JEFA TÉCNICA  DE LA UNIDAD DE ADMINISTRACIÓN DE TALENTO HUMANO</t>
  </si>
  <si>
    <t xml:space="preserve">COORDINADORA DE CONVENIOS INTERINSTITUCIONALES Y PROMOCIÓN SOCIAL </t>
  </si>
  <si>
    <t>COORDINADOR  DE HIGIENE AMBIENTAL</t>
  </si>
  <si>
    <t xml:space="preserve">JEFE  DE COMPRAS PÚBLICAS </t>
  </si>
  <si>
    <t>SP8 G14</t>
  </si>
  <si>
    <t>JEFA  DE TURISMO</t>
  </si>
  <si>
    <t>DIRECTOR DE GESTIÓN DE  MEDIO AMBIENTE Y FOMENTO PRODUCTIVO</t>
  </si>
  <si>
    <t xml:space="preserve">DIRECTOR DE GESTIÓN DE ORDENAMIENTO TERRITORIAL Y PLANIFICACIÓN INSTITUCIONAL </t>
  </si>
  <si>
    <t>DIRECTORA DE GESTIÓN DE DESARROLLO SOCIAL</t>
  </si>
  <si>
    <t xml:space="preserve">AGENTES DE CONTROL MUNICIPAL </t>
  </si>
  <si>
    <t>OBRERO DE LA JEFATURA DE HIGIENE AMBIENTAL</t>
  </si>
  <si>
    <t>OBRERO/A DE LA JEFATURA DE HIGIENE AMBIENTAL</t>
  </si>
  <si>
    <t xml:space="preserve">OBRERO DE ALCANTARILLADO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</si>
</sst>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 &quot;$&quot;* #,##0_ ;_ &quot;$&quot;* \-#,##0_ ;_ &quot;$&quot;* &quot;-&quot;_ ;_ @_ "/>
    <numFmt numFmtId="164" formatCode="yyyy\-mm\-dd"/>
    <numFmt numFmtId="165" formatCode="_(_$* #,##0.00_);_(_$* \(#,##0.00\);_(_$* &quot;-&quot;????_);_(@_)"/>
    <numFmt numFmtId="166" formatCode="_(_$* #,##0_);_(_$* \(#,##0\);_(_$* &quot;-&quot;_);_(@_)"/>
    <numFmt numFmtId="167" formatCode="_(&quot;$&quot;* #,##0.00_);_(&quot;$&quot;* \(#,##0.00\);_(&quot;$&quot;* &quot;-&quot;????_);_(@_)"/>
    <numFmt numFmtId="168" formatCode="_-* #,##0.00\ _€_-;\-* #,##0.00\ _€_-;_-* &quot;-&quot;??\ _€_-;_-@_-"/>
  </numFmts>
  <fonts count="3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u/>
      <sz val="12"/>
      <color rgb="FF0000FF"/>
      <name val="Calibri"/>
      <family val="2"/>
    </font>
    <font>
      <sz val="8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sz val="10"/>
      <color rgb="FF333333"/>
      <name val="Arial"/>
      <family val="2"/>
    </font>
    <font>
      <i/>
      <sz val="10"/>
      <color rgb="FF808080"/>
      <name val="Arial"/>
      <family val="2"/>
    </font>
    <font>
      <u/>
      <sz val="10"/>
      <color rgb="FF0000EE"/>
      <name val="Arial"/>
      <family val="2"/>
    </font>
    <font>
      <sz val="10"/>
      <color rgb="FF006600"/>
      <name val="Arial"/>
      <family val="2"/>
    </font>
    <font>
      <sz val="10"/>
      <color rgb="FF996600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sz val="10"/>
      <color rgb="FFFFFFFF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rgb="FFDDDDDD"/>
        <bgColor rgb="FFEEEEEE"/>
      </patternFill>
    </fill>
    <fill>
      <patternFill patternType="solid">
        <fgColor rgb="FFFFFFCC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CCCC"/>
        <bgColor rgb="FFFFFFFF"/>
      </patternFill>
    </fill>
    <fill>
      <patternFill patternType="solid">
        <fgColor rgb="FFCC0000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808080"/>
        <bgColor rgb="FFFFFFFF"/>
      </patternFill>
    </fill>
    <fill>
      <patternFill patternType="solid">
        <fgColor rgb="FFDDDDDD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35">
    <xf numFmtId="0" fontId="0" fillId="0" borderId="0"/>
    <xf numFmtId="0" fontId="12" fillId="0" borderId="0"/>
    <xf numFmtId="0" fontId="6" fillId="0" borderId="0"/>
    <xf numFmtId="0" fontId="4" fillId="0" borderId="0"/>
    <xf numFmtId="0" fontId="17" fillId="4" borderId="0" applyBorder="0" applyAlignment="0" applyProtection="0"/>
    <xf numFmtId="0" fontId="18" fillId="0" borderId="0"/>
    <xf numFmtId="165" fontId="18" fillId="0" borderId="0" applyBorder="0" applyAlignment="0" applyProtection="0"/>
    <xf numFmtId="166" fontId="18" fillId="0" borderId="0" applyBorder="0" applyAlignment="0" applyProtection="0"/>
    <xf numFmtId="167" fontId="18" fillId="0" borderId="0" applyBorder="0" applyAlignment="0" applyProtection="0"/>
    <xf numFmtId="42" fontId="18" fillId="0" borderId="0" applyBorder="0" applyAlignment="0" applyProtection="0"/>
    <xf numFmtId="9" fontId="18" fillId="0" borderId="0" applyBorder="0" applyAlignment="0" applyProtection="0"/>
    <xf numFmtId="0" fontId="19" fillId="0" borderId="0" applyBorder="0" applyAlignment="0" applyProtection="0"/>
    <xf numFmtId="0" fontId="20" fillId="0" borderId="0" applyBorder="0" applyAlignment="0" applyProtection="0"/>
    <xf numFmtId="0" fontId="21" fillId="0" borderId="0" applyBorder="0" applyAlignment="0" applyProtection="0"/>
    <xf numFmtId="0" fontId="18" fillId="0" borderId="0" applyFont="0" applyBorder="0" applyAlignment="0" applyProtection="0"/>
    <xf numFmtId="0" fontId="22" fillId="5" borderId="3" applyAlignment="0" applyProtection="0"/>
    <xf numFmtId="0" fontId="23" fillId="0" borderId="0" applyBorder="0" applyAlignment="0" applyProtection="0"/>
    <xf numFmtId="0" fontId="24" fillId="0" borderId="0" applyBorder="0" applyAlignment="0" applyProtection="0"/>
    <xf numFmtId="0" fontId="18" fillId="0" borderId="0" applyFont="0" applyBorder="0" applyAlignment="0" applyProtection="0"/>
    <xf numFmtId="0" fontId="25" fillId="6" borderId="0" applyBorder="0" applyAlignment="0" applyProtection="0"/>
    <xf numFmtId="0" fontId="26" fillId="5" borderId="0" applyBorder="0" applyAlignment="0" applyProtection="0"/>
    <xf numFmtId="0" fontId="27" fillId="7" borderId="0" applyBorder="0" applyAlignment="0" applyProtection="0"/>
    <xf numFmtId="0" fontId="27" fillId="0" borderId="0" applyBorder="0" applyAlignment="0" applyProtection="0"/>
    <xf numFmtId="0" fontId="28" fillId="8" borderId="0" applyBorder="0" applyAlignment="0" applyProtection="0"/>
    <xf numFmtId="0" fontId="17" fillId="0" borderId="0" applyBorder="0" applyAlignment="0" applyProtection="0"/>
    <xf numFmtId="0" fontId="29" fillId="9" borderId="0" applyBorder="0" applyAlignment="0" applyProtection="0"/>
    <xf numFmtId="0" fontId="29" fillId="10" borderId="0" applyBorder="0" applyAlignment="0" applyProtection="0"/>
    <xf numFmtId="0" fontId="17" fillId="11" borderId="0" applyBorder="0" applyAlignment="0" applyProtection="0"/>
    <xf numFmtId="0" fontId="18" fillId="0" borderId="0"/>
    <xf numFmtId="165" fontId="18" fillId="0" borderId="0" applyBorder="0" applyAlignment="0" applyProtection="0"/>
    <xf numFmtId="166" fontId="18" fillId="0" borderId="0" applyBorder="0" applyAlignment="0" applyProtection="0"/>
    <xf numFmtId="167" fontId="18" fillId="0" borderId="0" applyBorder="0" applyAlignment="0" applyProtection="0"/>
    <xf numFmtId="42" fontId="18" fillId="0" borderId="0" applyBorder="0" applyAlignment="0" applyProtection="0"/>
    <xf numFmtId="9" fontId="18" fillId="0" borderId="0" applyBorder="0" applyAlignment="0" applyProtection="0"/>
    <xf numFmtId="0" fontId="19" fillId="0" borderId="0" applyBorder="0" applyAlignment="0" applyProtection="0"/>
    <xf numFmtId="0" fontId="20" fillId="0" borderId="0" applyBorder="0" applyAlignment="0" applyProtection="0"/>
    <xf numFmtId="0" fontId="21" fillId="0" borderId="0" applyBorder="0" applyAlignment="0" applyProtection="0"/>
    <xf numFmtId="0" fontId="18" fillId="0" borderId="0" applyFont="0" applyBorder="0" applyAlignment="0" applyProtection="0"/>
    <xf numFmtId="0" fontId="22" fillId="5" borderId="3" applyAlignment="0" applyProtection="0"/>
    <xf numFmtId="0" fontId="23" fillId="0" borderId="0" applyBorder="0" applyAlignment="0" applyProtection="0"/>
    <xf numFmtId="0" fontId="24" fillId="0" borderId="0" applyBorder="0" applyAlignment="0" applyProtection="0"/>
    <xf numFmtId="0" fontId="18" fillId="0" borderId="0" applyFont="0" applyBorder="0" applyAlignment="0" applyProtection="0"/>
    <xf numFmtId="0" fontId="25" fillId="6" borderId="0" applyBorder="0" applyAlignment="0" applyProtection="0"/>
    <xf numFmtId="0" fontId="26" fillId="5" borderId="0" applyBorder="0" applyAlignment="0" applyProtection="0"/>
    <xf numFmtId="0" fontId="27" fillId="7" borderId="0" applyBorder="0" applyAlignment="0" applyProtection="0"/>
    <xf numFmtId="0" fontId="27" fillId="0" borderId="0" applyBorder="0" applyAlignment="0" applyProtection="0"/>
    <xf numFmtId="0" fontId="28" fillId="8" borderId="0" applyBorder="0" applyAlignment="0" applyProtection="0"/>
    <xf numFmtId="0" fontId="17" fillId="0" borderId="0" applyBorder="0" applyAlignment="0" applyProtection="0"/>
    <xf numFmtId="0" fontId="29" fillId="9" borderId="0" applyBorder="0" applyAlignment="0" applyProtection="0"/>
    <xf numFmtId="0" fontId="29" fillId="10" borderId="0" applyBorder="0" applyAlignment="0" applyProtection="0"/>
    <xf numFmtId="0" fontId="18" fillId="0" borderId="0"/>
    <xf numFmtId="0" fontId="18" fillId="0" borderId="0"/>
    <xf numFmtId="165" fontId="18" fillId="0" borderId="0" applyBorder="0" applyAlignment="0" applyProtection="0"/>
    <xf numFmtId="166" fontId="18" fillId="0" borderId="0" applyBorder="0" applyAlignment="0" applyProtection="0"/>
    <xf numFmtId="167" fontId="18" fillId="0" borderId="0" applyBorder="0" applyAlignment="0" applyProtection="0"/>
    <xf numFmtId="42" fontId="18" fillId="0" borderId="0" applyBorder="0" applyAlignment="0" applyProtection="0"/>
    <xf numFmtId="9" fontId="18" fillId="0" borderId="0" applyBorder="0" applyAlignment="0" applyProtection="0"/>
    <xf numFmtId="0" fontId="19" fillId="0" borderId="0" applyBorder="0" applyAlignment="0" applyProtection="0"/>
    <xf numFmtId="0" fontId="20" fillId="0" borderId="0" applyBorder="0" applyAlignment="0" applyProtection="0"/>
    <xf numFmtId="0" fontId="21" fillId="0" borderId="0" applyBorder="0" applyAlignment="0" applyProtection="0"/>
    <xf numFmtId="0" fontId="18" fillId="0" borderId="0" applyFont="0" applyBorder="0" applyAlignment="0" applyProtection="0"/>
    <xf numFmtId="0" fontId="22" fillId="5" borderId="3" applyAlignment="0" applyProtection="0"/>
    <xf numFmtId="0" fontId="23" fillId="0" borderId="0" applyBorder="0" applyAlignment="0" applyProtection="0"/>
    <xf numFmtId="0" fontId="24" fillId="0" borderId="0" applyBorder="0" applyAlignment="0" applyProtection="0"/>
    <xf numFmtId="0" fontId="18" fillId="0" borderId="0" applyFont="0" applyBorder="0" applyAlignment="0" applyProtection="0"/>
    <xf numFmtId="0" fontId="25" fillId="6" borderId="0" applyBorder="0" applyAlignment="0" applyProtection="0"/>
    <xf numFmtId="0" fontId="26" fillId="5" borderId="0" applyBorder="0" applyAlignment="0" applyProtection="0"/>
    <xf numFmtId="0" fontId="27" fillId="7" borderId="0" applyBorder="0" applyAlignment="0" applyProtection="0"/>
    <xf numFmtId="0" fontId="27" fillId="0" borderId="0" applyBorder="0" applyAlignment="0" applyProtection="0"/>
    <xf numFmtId="0" fontId="28" fillId="8" borderId="0" applyBorder="0" applyAlignment="0" applyProtection="0"/>
    <xf numFmtId="0" fontId="17" fillId="0" borderId="0" applyBorder="0" applyAlignment="0" applyProtection="0"/>
    <xf numFmtId="0" fontId="29" fillId="9" borderId="0" applyBorder="0" applyAlignment="0" applyProtection="0"/>
    <xf numFmtId="0" fontId="29" fillId="10" borderId="0" applyBorder="0" applyAlignment="0" applyProtection="0"/>
    <xf numFmtId="0" fontId="18" fillId="0" borderId="0"/>
    <xf numFmtId="165" fontId="18" fillId="0" borderId="0" applyBorder="0" applyAlignment="0" applyProtection="0"/>
    <xf numFmtId="166" fontId="18" fillId="0" borderId="0" applyBorder="0" applyAlignment="0" applyProtection="0"/>
    <xf numFmtId="167" fontId="18" fillId="0" borderId="0" applyBorder="0" applyAlignment="0" applyProtection="0"/>
    <xf numFmtId="42" fontId="18" fillId="0" borderId="0" applyBorder="0" applyAlignment="0" applyProtection="0"/>
    <xf numFmtId="9" fontId="18" fillId="0" borderId="0" applyBorder="0" applyAlignment="0" applyProtection="0"/>
    <xf numFmtId="0" fontId="19" fillId="0" borderId="0" applyBorder="0" applyAlignment="0" applyProtection="0"/>
    <xf numFmtId="0" fontId="20" fillId="0" borderId="0" applyBorder="0" applyAlignment="0" applyProtection="0"/>
    <xf numFmtId="0" fontId="21" fillId="0" borderId="0" applyBorder="0" applyAlignment="0" applyProtection="0"/>
    <xf numFmtId="0" fontId="18" fillId="0" borderId="0" applyFont="0" applyBorder="0" applyAlignment="0" applyProtection="0"/>
    <xf numFmtId="0" fontId="22" fillId="5" borderId="3" applyAlignment="0" applyProtection="0"/>
    <xf numFmtId="0" fontId="23" fillId="0" borderId="0" applyBorder="0" applyAlignment="0" applyProtection="0"/>
    <xf numFmtId="0" fontId="24" fillId="0" borderId="0" applyBorder="0" applyAlignment="0" applyProtection="0"/>
    <xf numFmtId="0" fontId="18" fillId="0" borderId="0" applyFont="0" applyBorder="0" applyAlignment="0" applyProtection="0"/>
    <xf numFmtId="0" fontId="25" fillId="6" borderId="0" applyBorder="0" applyAlignment="0" applyProtection="0"/>
    <xf numFmtId="0" fontId="26" fillId="5" borderId="0" applyBorder="0" applyAlignment="0" applyProtection="0"/>
    <xf numFmtId="0" fontId="27" fillId="7" borderId="0" applyBorder="0" applyAlignment="0" applyProtection="0"/>
    <xf numFmtId="0" fontId="27" fillId="0" borderId="0" applyBorder="0" applyAlignment="0" applyProtection="0"/>
    <xf numFmtId="0" fontId="28" fillId="8" borderId="0" applyBorder="0" applyAlignment="0" applyProtection="0"/>
    <xf numFmtId="0" fontId="17" fillId="0" borderId="0" applyBorder="0" applyAlignment="0" applyProtection="0"/>
    <xf numFmtId="0" fontId="29" fillId="9" borderId="0" applyBorder="0" applyAlignment="0" applyProtection="0"/>
    <xf numFmtId="0" fontId="29" fillId="10" borderId="0" applyBorder="0" applyAlignment="0" applyProtection="0"/>
    <xf numFmtId="0" fontId="18" fillId="0" borderId="0"/>
    <xf numFmtId="0" fontId="18" fillId="0" borderId="0"/>
    <xf numFmtId="165" fontId="18" fillId="0" borderId="0" applyBorder="0" applyAlignment="0" applyProtection="0"/>
    <xf numFmtId="166" fontId="18" fillId="0" borderId="0" applyBorder="0" applyAlignment="0" applyProtection="0"/>
    <xf numFmtId="167" fontId="18" fillId="0" borderId="0" applyBorder="0" applyAlignment="0" applyProtection="0"/>
    <xf numFmtId="42" fontId="18" fillId="0" borderId="0" applyBorder="0" applyAlignment="0" applyProtection="0"/>
    <xf numFmtId="9" fontId="18" fillId="0" borderId="0" applyBorder="0" applyAlignment="0" applyProtection="0"/>
    <xf numFmtId="0" fontId="19" fillId="0" borderId="0" applyBorder="0" applyAlignment="0" applyProtection="0"/>
    <xf numFmtId="0" fontId="20" fillId="0" borderId="0" applyBorder="0" applyAlignment="0" applyProtection="0"/>
    <xf numFmtId="0" fontId="21" fillId="0" borderId="0" applyBorder="0" applyAlignment="0" applyProtection="0"/>
    <xf numFmtId="0" fontId="18" fillId="0" borderId="0" applyFont="0" applyBorder="0" applyAlignment="0" applyProtection="0"/>
    <xf numFmtId="0" fontId="22" fillId="5" borderId="3" applyAlignment="0" applyProtection="0"/>
    <xf numFmtId="0" fontId="23" fillId="0" borderId="0" applyBorder="0" applyAlignment="0" applyProtection="0"/>
    <xf numFmtId="0" fontId="24" fillId="0" borderId="0" applyBorder="0" applyAlignment="0" applyProtection="0"/>
    <xf numFmtId="0" fontId="18" fillId="0" borderId="0" applyFont="0" applyBorder="0" applyAlignment="0" applyProtection="0"/>
    <xf numFmtId="0" fontId="25" fillId="6" borderId="0" applyBorder="0" applyAlignment="0" applyProtection="0"/>
    <xf numFmtId="0" fontId="26" fillId="5" borderId="0" applyBorder="0" applyAlignment="0" applyProtection="0"/>
    <xf numFmtId="0" fontId="27" fillId="7" borderId="0" applyBorder="0" applyAlignment="0" applyProtection="0"/>
    <xf numFmtId="0" fontId="27" fillId="0" borderId="0" applyBorder="0" applyAlignment="0" applyProtection="0"/>
    <xf numFmtId="0" fontId="28" fillId="8" borderId="0" applyBorder="0" applyAlignment="0" applyProtection="0"/>
    <xf numFmtId="0" fontId="17" fillId="0" borderId="0" applyBorder="0" applyAlignment="0" applyProtection="0"/>
    <xf numFmtId="0" fontId="29" fillId="9" borderId="0" applyBorder="0" applyAlignment="0" applyProtection="0"/>
    <xf numFmtId="0" fontId="29" fillId="10" borderId="0" applyBorder="0" applyAlignment="0" applyProtection="0"/>
    <xf numFmtId="165" fontId="18" fillId="0" borderId="0" applyBorder="0" applyAlignment="0" applyProtection="0"/>
    <xf numFmtId="167" fontId="18" fillId="0" borderId="0" applyBorder="0" applyAlignment="0" applyProtection="0"/>
    <xf numFmtId="0" fontId="18" fillId="0" borderId="0"/>
    <xf numFmtId="165" fontId="18" fillId="0" borderId="0" applyBorder="0" applyAlignment="0" applyProtection="0"/>
    <xf numFmtId="167" fontId="18" fillId="0" borderId="0" applyBorder="0" applyAlignment="0" applyProtection="0"/>
    <xf numFmtId="167" fontId="18" fillId="0" borderId="0" applyBorder="0" applyAlignment="0" applyProtection="0"/>
    <xf numFmtId="165" fontId="18" fillId="0" borderId="0" applyBorder="0" applyAlignment="0" applyProtection="0"/>
    <xf numFmtId="0" fontId="18" fillId="0" borderId="0"/>
    <xf numFmtId="165" fontId="18" fillId="0" borderId="0" applyBorder="0" applyAlignment="0" applyProtection="0"/>
    <xf numFmtId="167" fontId="18" fillId="0" borderId="0" applyBorder="0" applyAlignment="0" applyProtection="0"/>
    <xf numFmtId="168" fontId="2" fillId="0" borderId="0" applyFont="0" applyFill="0" applyBorder="0" applyAlignment="0" applyProtection="0"/>
    <xf numFmtId="42" fontId="18" fillId="0" borderId="0" applyBorder="0" applyAlignment="0" applyProtection="0"/>
    <xf numFmtId="167" fontId="18" fillId="0" borderId="0" applyBorder="0" applyAlignment="0" applyProtection="0"/>
    <xf numFmtId="42" fontId="18" fillId="0" borderId="0" applyBorder="0" applyAlignment="0" applyProtection="0"/>
    <xf numFmtId="42" fontId="18" fillId="0" borderId="0" applyBorder="0" applyAlignment="0" applyProtection="0"/>
    <xf numFmtId="165" fontId="18" fillId="0" borderId="0" applyBorder="0" applyAlignment="0" applyProtection="0"/>
    <xf numFmtId="165" fontId="18" fillId="0" borderId="0" applyBorder="0" applyAlignment="0" applyProtection="0"/>
    <xf numFmtId="165" fontId="18" fillId="0" borderId="0" applyBorder="0" applyAlignment="0" applyProtection="0"/>
    <xf numFmtId="167" fontId="18" fillId="0" borderId="0" applyBorder="0" applyAlignment="0" applyProtection="0"/>
    <xf numFmtId="0" fontId="18" fillId="0" borderId="0"/>
    <xf numFmtId="168" fontId="2" fillId="0" borderId="0" applyFont="0" applyFill="0" applyBorder="0" applyAlignment="0" applyProtection="0"/>
    <xf numFmtId="42" fontId="18" fillId="0" borderId="0" applyBorder="0" applyAlignment="0" applyProtection="0"/>
    <xf numFmtId="0" fontId="18" fillId="0" borderId="0"/>
    <xf numFmtId="165" fontId="18" fillId="0" borderId="0" applyBorder="0" applyAlignment="0" applyProtection="0"/>
    <xf numFmtId="167" fontId="18" fillId="0" borderId="0" applyBorder="0" applyAlignment="0" applyProtection="0"/>
    <xf numFmtId="167" fontId="18" fillId="0" borderId="0" applyBorder="0" applyAlignment="0" applyProtection="0"/>
    <xf numFmtId="42" fontId="18" fillId="0" borderId="0" applyBorder="0" applyAlignment="0" applyProtection="0"/>
    <xf numFmtId="165" fontId="18" fillId="0" borderId="0" applyBorder="0" applyAlignment="0" applyProtection="0"/>
    <xf numFmtId="167" fontId="18" fillId="0" borderId="0" applyBorder="0" applyAlignment="0" applyProtection="0"/>
    <xf numFmtId="165" fontId="18" fillId="0" borderId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7" fontId="18" fillId="0" borderId="0" applyBorder="0" applyAlignment="0" applyProtection="0"/>
    <xf numFmtId="167" fontId="18" fillId="0" borderId="0" applyBorder="0" applyAlignment="0" applyProtection="0"/>
    <xf numFmtId="167" fontId="18" fillId="0" borderId="0" applyBorder="0" applyAlignment="0" applyProtection="0"/>
    <xf numFmtId="165" fontId="18" fillId="0" borderId="0" applyBorder="0" applyAlignment="0" applyProtection="0"/>
    <xf numFmtId="165" fontId="18" fillId="0" borderId="0" applyBorder="0" applyAlignment="0" applyProtection="0"/>
    <xf numFmtId="165" fontId="18" fillId="0" borderId="0" applyBorder="0" applyAlignment="0" applyProtection="0"/>
    <xf numFmtId="0" fontId="18" fillId="0" borderId="0"/>
    <xf numFmtId="0" fontId="18" fillId="0" borderId="0"/>
    <xf numFmtId="165" fontId="18" fillId="0" borderId="0" applyBorder="0" applyAlignment="0" applyProtection="0"/>
    <xf numFmtId="167" fontId="18" fillId="0" borderId="0" applyBorder="0" applyAlignment="0" applyProtection="0"/>
    <xf numFmtId="167" fontId="18" fillId="0" borderId="0" applyBorder="0" applyAlignment="0" applyProtection="0"/>
    <xf numFmtId="165" fontId="18" fillId="0" borderId="0" applyBorder="0" applyAlignment="0" applyProtection="0"/>
    <xf numFmtId="165" fontId="18" fillId="0" borderId="0" applyBorder="0" applyAlignment="0" applyProtection="0"/>
    <xf numFmtId="167" fontId="18" fillId="0" borderId="0" applyBorder="0" applyAlignment="0" applyProtection="0"/>
    <xf numFmtId="0" fontId="18" fillId="0" borderId="0"/>
    <xf numFmtId="0" fontId="18" fillId="0" borderId="0"/>
    <xf numFmtId="168" fontId="2" fillId="0" borderId="0" applyFont="0" applyFill="0" applyBorder="0" applyAlignment="0" applyProtection="0"/>
    <xf numFmtId="0" fontId="18" fillId="0" borderId="0"/>
    <xf numFmtId="165" fontId="18" fillId="0" borderId="0" applyBorder="0" applyAlignment="0" applyProtection="0"/>
    <xf numFmtId="167" fontId="18" fillId="0" borderId="0" applyBorder="0" applyAlignment="0" applyProtection="0"/>
    <xf numFmtId="167" fontId="18" fillId="0" borderId="0" applyBorder="0" applyAlignment="0" applyProtection="0"/>
    <xf numFmtId="167" fontId="18" fillId="0" borderId="0" applyBorder="0" applyAlignment="0" applyProtection="0"/>
    <xf numFmtId="168" fontId="2" fillId="0" borderId="0" applyFont="0" applyFill="0" applyBorder="0" applyAlignment="0" applyProtection="0"/>
    <xf numFmtId="42" fontId="18" fillId="0" borderId="0" applyBorder="0" applyAlignment="0" applyProtection="0"/>
    <xf numFmtId="165" fontId="18" fillId="0" borderId="0" applyBorder="0" applyAlignment="0" applyProtection="0"/>
    <xf numFmtId="165" fontId="18" fillId="0" borderId="0" applyBorder="0" applyAlignment="0" applyProtection="0"/>
    <xf numFmtId="0" fontId="18" fillId="0" borderId="0"/>
    <xf numFmtId="42" fontId="18" fillId="0" borderId="0" applyBorder="0" applyAlignment="0" applyProtection="0"/>
    <xf numFmtId="167" fontId="18" fillId="0" borderId="0" applyBorder="0" applyAlignment="0" applyProtection="0"/>
    <xf numFmtId="0" fontId="18" fillId="0" borderId="0"/>
    <xf numFmtId="165" fontId="18" fillId="0" borderId="0" applyBorder="0" applyAlignment="0" applyProtection="0"/>
    <xf numFmtId="165" fontId="18" fillId="0" borderId="0" applyBorder="0" applyAlignment="0" applyProtection="0"/>
    <xf numFmtId="42" fontId="18" fillId="0" borderId="0" applyBorder="0" applyAlignment="0" applyProtection="0"/>
    <xf numFmtId="165" fontId="18" fillId="0" borderId="0" applyBorder="0" applyAlignment="0" applyProtection="0"/>
    <xf numFmtId="167" fontId="18" fillId="0" borderId="0" applyBorder="0" applyAlignment="0" applyProtection="0"/>
    <xf numFmtId="0" fontId="18" fillId="0" borderId="0"/>
    <xf numFmtId="0" fontId="18" fillId="0" borderId="0"/>
    <xf numFmtId="0" fontId="18" fillId="0" borderId="0"/>
    <xf numFmtId="167" fontId="18" fillId="0" borderId="0" applyBorder="0" applyAlignment="0" applyProtection="0"/>
    <xf numFmtId="168" fontId="2" fillId="0" borderId="0" applyFont="0" applyFill="0" applyBorder="0" applyAlignment="0" applyProtection="0"/>
    <xf numFmtId="42" fontId="18" fillId="0" borderId="0" applyBorder="0" applyAlignment="0" applyProtection="0"/>
    <xf numFmtId="167" fontId="18" fillId="0" borderId="0" applyBorder="0" applyAlignment="0" applyProtection="0"/>
    <xf numFmtId="0" fontId="18" fillId="0" borderId="0"/>
    <xf numFmtId="165" fontId="18" fillId="0" borderId="0" applyBorder="0" applyAlignment="0" applyProtection="0"/>
    <xf numFmtId="167" fontId="18" fillId="0" borderId="0" applyBorder="0" applyAlignment="0" applyProtection="0"/>
    <xf numFmtId="42" fontId="18" fillId="0" borderId="0" applyBorder="0" applyAlignment="0" applyProtection="0"/>
    <xf numFmtId="0" fontId="17" fillId="11" borderId="0" applyBorder="0" applyAlignment="0" applyProtection="0"/>
    <xf numFmtId="42" fontId="18" fillId="0" borderId="0" applyBorder="0" applyAlignment="0" applyProtection="0"/>
    <xf numFmtId="0" fontId="18" fillId="0" borderId="0"/>
    <xf numFmtId="0" fontId="18" fillId="0" borderId="0"/>
    <xf numFmtId="165" fontId="18" fillId="0" borderId="0" applyBorder="0" applyAlignment="0" applyProtection="0"/>
    <xf numFmtId="42" fontId="18" fillId="0" borderId="0" applyBorder="0" applyAlignment="0" applyProtection="0"/>
    <xf numFmtId="0" fontId="12" fillId="0" borderId="0"/>
    <xf numFmtId="167" fontId="18" fillId="0" borderId="0" applyBorder="0" applyAlignment="0" applyProtection="0"/>
    <xf numFmtId="165" fontId="18" fillId="0" borderId="0" applyBorder="0" applyAlignment="0" applyProtection="0"/>
    <xf numFmtId="167" fontId="18" fillId="0" borderId="0" applyBorder="0" applyAlignment="0" applyProtection="0"/>
    <xf numFmtId="167" fontId="18" fillId="0" borderId="0" applyBorder="0" applyAlignment="0" applyProtection="0"/>
    <xf numFmtId="0" fontId="18" fillId="0" borderId="0"/>
    <xf numFmtId="165" fontId="18" fillId="0" borderId="0" applyBorder="0" applyAlignment="0" applyProtection="0"/>
    <xf numFmtId="0" fontId="18" fillId="0" borderId="0"/>
    <xf numFmtId="0" fontId="18" fillId="0" borderId="0"/>
    <xf numFmtId="165" fontId="18" fillId="0" borderId="0" applyBorder="0" applyAlignment="0" applyProtection="0"/>
    <xf numFmtId="167" fontId="18" fillId="0" borderId="0" applyBorder="0" applyAlignment="0" applyProtection="0"/>
    <xf numFmtId="167" fontId="18" fillId="0" borderId="0" applyBorder="0" applyAlignment="0" applyProtection="0"/>
    <xf numFmtId="167" fontId="18" fillId="0" borderId="0" applyBorder="0" applyAlignment="0" applyProtection="0"/>
    <xf numFmtId="0" fontId="18" fillId="0" borderId="0"/>
    <xf numFmtId="165" fontId="18" fillId="0" borderId="0" applyBorder="0" applyAlignment="0" applyProtection="0"/>
    <xf numFmtId="167" fontId="18" fillId="0" borderId="0" applyBorder="0" applyAlignment="0" applyProtection="0"/>
    <xf numFmtId="0" fontId="18" fillId="0" borderId="0"/>
    <xf numFmtId="165" fontId="18" fillId="0" borderId="0" applyBorder="0" applyAlignment="0" applyProtection="0"/>
    <xf numFmtId="167" fontId="18" fillId="0" borderId="0" applyBorder="0" applyAlignment="0" applyProtection="0"/>
    <xf numFmtId="0" fontId="18" fillId="0" borderId="0"/>
    <xf numFmtId="0" fontId="18" fillId="0" borderId="0"/>
    <xf numFmtId="0" fontId="18" fillId="0" borderId="0"/>
    <xf numFmtId="42" fontId="18" fillId="0" borderId="0" applyBorder="0" applyAlignment="0" applyProtection="0"/>
    <xf numFmtId="165" fontId="18" fillId="0" borderId="0" applyBorder="0" applyAlignment="0" applyProtection="0"/>
    <xf numFmtId="165" fontId="18" fillId="0" borderId="0" applyBorder="0" applyAlignment="0" applyProtection="0"/>
    <xf numFmtId="167" fontId="18" fillId="0" borderId="0" applyBorder="0" applyAlignment="0" applyProtection="0"/>
    <xf numFmtId="165" fontId="18" fillId="0" borderId="0" applyBorder="0" applyAlignment="0" applyProtection="0"/>
    <xf numFmtId="165" fontId="18" fillId="0" borderId="0" applyBorder="0" applyAlignment="0" applyProtection="0"/>
    <xf numFmtId="0" fontId="18" fillId="0" borderId="0"/>
    <xf numFmtId="42" fontId="18" fillId="0" borderId="0" applyBorder="0" applyAlignment="0" applyProtection="0"/>
    <xf numFmtId="167" fontId="18" fillId="0" borderId="0" applyBorder="0" applyAlignment="0" applyProtection="0"/>
  </cellStyleXfs>
  <cellXfs count="45">
    <xf numFmtId="0" fontId="0" fillId="0" borderId="0" xfId="0"/>
    <xf numFmtId="0" fontId="7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9" fillId="2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164" fontId="7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4" fillId="0" borderId="1" xfId="2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3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3" fontId="13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4" fontId="13" fillId="0" borderId="0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1" xfId="0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 wrapText="1"/>
    </xf>
    <xf numFmtId="0" fontId="14" fillId="0" borderId="1" xfId="2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7" fillId="0" borderId="1" xfId="2" applyFont="1" applyBorder="1" applyAlignment="1">
      <alignment horizontal="center" vertical="center"/>
    </xf>
    <xf numFmtId="0" fontId="14" fillId="0" borderId="1" xfId="2" applyFont="1" applyBorder="1" applyAlignment="1">
      <alignment horizontal="left" vertical="center"/>
    </xf>
    <xf numFmtId="0" fontId="7" fillId="0" borderId="1" xfId="2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235">
    <cellStyle name="Accent" xfId="24" xr:uid="{0C3CB4E9-4CAA-46B2-B341-A1EB52D8AE52}"/>
    <cellStyle name="Accent 1" xfId="25" xr:uid="{EFD7B4CC-59FC-462A-9B8D-96B999C1E1CF}"/>
    <cellStyle name="Accent 1 2" xfId="116" xr:uid="{C012341D-0A16-4A4C-AEF4-C0AD6D37C41E}"/>
    <cellStyle name="Accent 1 3" xfId="93" xr:uid="{15B602FE-9255-4FB8-828E-761110EC8A2E}"/>
    <cellStyle name="Accent 1 4" xfId="71" xr:uid="{A41A0DDD-8F95-4F13-90EE-C59AD9A206AD}"/>
    <cellStyle name="Accent 1 5" xfId="48" xr:uid="{BDBEC993-F93D-4CAB-8C21-44A3FAAC0067}"/>
    <cellStyle name="Accent 2" xfId="26" xr:uid="{DE99AC68-206B-49F7-8D22-09F1498AB266}"/>
    <cellStyle name="Accent 2 2" xfId="117" xr:uid="{174F222E-901F-495C-A8EB-E47616740CD9}"/>
    <cellStyle name="Accent 2 3" xfId="94" xr:uid="{3D03DB1A-26A7-4DC3-816E-73EA0D902141}"/>
    <cellStyle name="Accent 2 4" xfId="72" xr:uid="{5992F1CB-EC7C-49D4-A46D-F130D6C54D07}"/>
    <cellStyle name="Accent 2 5" xfId="49" xr:uid="{A29A0F0C-1CDB-4B71-9D86-8CF9CD4B3F0A}"/>
    <cellStyle name="Accent 3" xfId="27" xr:uid="{E68A81C4-FD9F-4D41-B1FB-1E1E59C37AD9}"/>
    <cellStyle name="Accent 3 2" xfId="198" xr:uid="{5A50B82F-B2DA-476B-A21A-47F3971F1030}"/>
    <cellStyle name="Accent 4" xfId="115" xr:uid="{BFA2CEAE-A9F6-4609-AC35-3B6FA6E8D896}"/>
    <cellStyle name="Accent 5" xfId="92" xr:uid="{77F1C40A-6D47-48EB-AF8B-37E54A83F70E}"/>
    <cellStyle name="Accent 6" xfId="70" xr:uid="{95BB2C75-F1E9-4FBA-8C2B-0E0F5BA3523A}"/>
    <cellStyle name="Accent 7" xfId="47" xr:uid="{D1141A1A-05A7-41AA-B540-D28020E08030}"/>
    <cellStyle name="Bad" xfId="21" xr:uid="{0CF90ED2-CCB3-4233-B515-3F13CB6D6CAF}"/>
    <cellStyle name="Bad 2" xfId="112" xr:uid="{15497E7A-89C4-43B5-A531-755B5942A2D2}"/>
    <cellStyle name="Bad 3" xfId="89" xr:uid="{801D2F61-4ADD-4D81-A648-A0EE8C5E599E}"/>
    <cellStyle name="Bad 4" xfId="67" xr:uid="{08DC0DEB-C225-4842-A9F6-FD0D4A63502C}"/>
    <cellStyle name="Bad 5" xfId="44" xr:uid="{57D4C59F-520F-4AE9-87E9-C46301FC2F65}"/>
    <cellStyle name="Error" xfId="23" xr:uid="{5CCA9111-7D62-4EEE-8BCD-BC45B186935A}"/>
    <cellStyle name="Error 2" xfId="114" xr:uid="{81231727-B443-4A1A-BE81-C92FE237A3C9}"/>
    <cellStyle name="Error 3" xfId="91" xr:uid="{444BBF05-C97E-4CA8-96DD-56E3F4D1F666}"/>
    <cellStyle name="Error 4" xfId="69" xr:uid="{0FB34FE9-A6A8-46CB-A0B8-5121BB532912}"/>
    <cellStyle name="Error 5" xfId="46" xr:uid="{FE1B0665-3891-4D40-A886-EE4B6226AA14}"/>
    <cellStyle name="Footnote" xfId="16" xr:uid="{388FF177-F640-4C58-BA6D-502E73D40751}"/>
    <cellStyle name="Footnote 2" xfId="107" xr:uid="{4CBB66E5-5894-46F3-BB1F-C3E3CCE1616D}"/>
    <cellStyle name="Footnote 3" xfId="84" xr:uid="{F75E0562-CE92-41AB-8371-BA9B02C44BEB}"/>
    <cellStyle name="Footnote 4" xfId="62" xr:uid="{340D2C02-DD70-48C5-8265-D327D1DD0EF0}"/>
    <cellStyle name="Footnote 5" xfId="39" xr:uid="{C07F8CE6-2BBA-45FF-AC51-85C8C317A6BC}"/>
    <cellStyle name="Good" xfId="19" xr:uid="{66348F73-5F26-4C41-9E04-EC191CFC7223}"/>
    <cellStyle name="Good 2" xfId="110" xr:uid="{6EC36F2E-15D3-47C7-8D16-FE3450A62777}"/>
    <cellStyle name="Good 3" xfId="87" xr:uid="{BFD1A3C3-A058-4F92-B823-2C426FBDEA06}"/>
    <cellStyle name="Good 4" xfId="65" xr:uid="{8CFFD7CC-67D3-4F33-8A33-25BC73DF45B4}"/>
    <cellStyle name="Good 5" xfId="42" xr:uid="{C8010B58-6126-431B-8E02-FA8E03CD0C29}"/>
    <cellStyle name="Heading" xfId="11" xr:uid="{04ADF36D-4DA3-478F-9CC5-E814DFDB1A1A}"/>
    <cellStyle name="Heading 1" xfId="12" xr:uid="{D7EE3CF5-663E-4F16-BB7C-FFAAF4181F36}"/>
    <cellStyle name="Heading 1 2" xfId="103" xr:uid="{F4B78ED6-62F7-4445-B729-6A48CED309BC}"/>
    <cellStyle name="Heading 1 3" xfId="80" xr:uid="{AC63F565-90F9-4E2B-8CA2-B3DFFE06A339}"/>
    <cellStyle name="Heading 1 4" xfId="58" xr:uid="{56670A4B-4F7A-4D94-B2AB-1BDF823031F2}"/>
    <cellStyle name="Heading 1 5" xfId="35" xr:uid="{717ADAF0-352E-4E09-8470-012F81D5E95E}"/>
    <cellStyle name="Heading 2" xfId="13" xr:uid="{30C5DE8F-070E-4B25-8948-C2C2564C4B69}"/>
    <cellStyle name="Heading 2 2" xfId="104" xr:uid="{BC001963-027A-4A10-A7F6-622331C59894}"/>
    <cellStyle name="Heading 2 3" xfId="81" xr:uid="{911B7226-E4F3-4302-96C7-6F295AA5BA8D}"/>
    <cellStyle name="Heading 2 4" xfId="59" xr:uid="{D369D9F3-A5CC-426F-9D1D-02B985F800CA}"/>
    <cellStyle name="Heading 2 5" xfId="36" xr:uid="{0C0C64C8-711E-4AE8-91BF-1F5BABCFF0CC}"/>
    <cellStyle name="Heading 3" xfId="102" xr:uid="{A0095A6A-01B9-410E-AAD7-BB2B8AE9353B}"/>
    <cellStyle name="Heading 4" xfId="79" xr:uid="{38B9437F-821B-4F32-8939-6C107ADC225D}"/>
    <cellStyle name="Heading 5" xfId="57" xr:uid="{D14594C7-4FA5-42AC-A5CC-D7810C278EB6}"/>
    <cellStyle name="Heading 6" xfId="34" xr:uid="{8EB07D98-B572-490D-9CC9-74AE5AC75B63}"/>
    <cellStyle name="Hyperlink" xfId="17" xr:uid="{0EC19956-BA51-4864-9B31-BBFF83C5E403}"/>
    <cellStyle name="Hyperlink 2" xfId="108" xr:uid="{ECC88A41-3A46-454A-B8DE-22C643DD05B2}"/>
    <cellStyle name="Hyperlink 3" xfId="85" xr:uid="{DF55B2B4-4663-4074-8473-7FD9F6620220}"/>
    <cellStyle name="Hyperlink 4" xfId="63" xr:uid="{C425BDFA-C9C9-43F4-9767-6A63829E5F0C}"/>
    <cellStyle name="Hyperlink 5" xfId="40" xr:uid="{F9639E99-39A4-4018-AC14-D4C27FA50C84}"/>
    <cellStyle name="Millares [0] 2" xfId="98" xr:uid="{DCA5789B-126B-4819-9C94-C50A698859C6}"/>
    <cellStyle name="Millares [0] 3" xfId="75" xr:uid="{19F401CD-9338-40B0-BAA1-7B693CE72BDE}"/>
    <cellStyle name="Millares [0] 4" xfId="53" xr:uid="{EBADFC71-DF0C-4858-B9DF-98690FE73325}"/>
    <cellStyle name="Millares [0] 5" xfId="30" xr:uid="{6F6A45C2-DDEC-4B18-97E2-BDBAD4B1538B}"/>
    <cellStyle name="Millares [0] 6" xfId="7" xr:uid="{5280D3FE-6344-41D6-85A2-64F9858D148F}"/>
    <cellStyle name="Millares 10" xfId="128" xr:uid="{D31440FA-FDBA-4A14-B5FC-28DD199295E6}"/>
    <cellStyle name="Millares 10 2" xfId="138" xr:uid="{6FC3A153-AE00-4DE1-A769-25B7DF6C24C5}"/>
    <cellStyle name="Millares 10 2 2" xfId="191" xr:uid="{E7C72306-FA57-4130-9A79-364CCAD6C77C}"/>
    <cellStyle name="Millares 10 3" xfId="168" xr:uid="{04549ADD-097E-460A-89F1-0217ED389B24}"/>
    <cellStyle name="Millares 10 4" xfId="174" xr:uid="{D52A3CD2-FE19-4167-B0FD-98BA989EDBEB}"/>
    <cellStyle name="Millares 10 5" xfId="202" xr:uid="{C29E8834-5019-4643-983D-834D5D668914}"/>
    <cellStyle name="Millares 11" xfId="141" xr:uid="{CDD1AB1F-3E6F-407E-AF08-7C9C97967A6E}"/>
    <cellStyle name="Millares 12" xfId="135" xr:uid="{67BCE29D-445A-4F6B-81DC-B856B53FDF96}"/>
    <cellStyle name="Millares 13" xfId="155" xr:uid="{46656702-D84B-4784-B4AE-24A5B71014A1}"/>
    <cellStyle name="Millares 14" xfId="147" xr:uid="{82648332-5553-46CD-8CB7-AF5ADE11AD44}"/>
    <cellStyle name="Millares 15" xfId="156" xr:uid="{D9696F00-E844-438B-9A0F-39404535A22E}"/>
    <cellStyle name="Millares 16" xfId="145" xr:uid="{446428A6-6706-4AF3-903A-0842C302500A}"/>
    <cellStyle name="Millares 17" xfId="157" xr:uid="{39599196-A170-44E3-BE6D-57ACAFA15C4D}"/>
    <cellStyle name="Millares 18" xfId="160" xr:uid="{53576EAE-FFBF-4A7D-A7EF-85CC69381F5A}"/>
    <cellStyle name="Millares 19" xfId="164" xr:uid="{DE6A77AB-3612-4AC1-BE75-C24B9A5A448F}"/>
    <cellStyle name="Millares 2" xfId="97" xr:uid="{B84C00B0-6C14-49FE-9DA8-0696B3062225}"/>
    <cellStyle name="Millares 20" xfId="163" xr:uid="{BA1B9772-6EEB-4979-8D2A-D83121F6F074}"/>
    <cellStyle name="Millares 21" xfId="170" xr:uid="{F1797BD1-795E-4689-BFCD-28A58A341D37}"/>
    <cellStyle name="Millares 22" xfId="183" xr:uid="{5509C707-435C-4A74-BB23-E2611B366AAB}"/>
    <cellStyle name="Millares 23" xfId="182" xr:uid="{44CA1455-3527-416E-9202-44617A4D8EA4}"/>
    <cellStyle name="Millares 24" xfId="176" xr:uid="{408E6FAB-847B-4F15-A694-6DB1DB1B57AA}"/>
    <cellStyle name="Millares 25" xfId="185" xr:uid="{A030AA5C-4EFC-46D9-ACFD-809A97114804}"/>
    <cellStyle name="Millares 26" xfId="177" xr:uid="{63486CBB-76E1-4370-B84A-CD7B2E4B94AE}"/>
    <cellStyle name="Millares 27" xfId="126" xr:uid="{AEB659AB-D322-42DB-B9BD-3A769B4A4C26}"/>
    <cellStyle name="Millares 28" xfId="210" xr:uid="{9F6FF890-B8F3-4162-9863-F456FBEAD336}"/>
    <cellStyle name="Millares 29" xfId="206" xr:uid="{33C0FFD3-329D-46DB-9A58-C4660B32BF3F}"/>
    <cellStyle name="Millares 3" xfId="74" xr:uid="{D335E46A-0C18-4E17-85CC-C51BA3BE18B8}"/>
    <cellStyle name="Millares 30" xfId="213" xr:uid="{48C4FCB0-5ACA-44F7-A375-861949BA01F8}"/>
    <cellStyle name="Millares 31" xfId="218" xr:uid="{1919145B-832B-49C2-9AC6-3D8C38829856}"/>
    <cellStyle name="Millares 32" xfId="227" xr:uid="{3FBD6D86-7388-4545-8BB7-FAD9A9A6A1FC}"/>
    <cellStyle name="Millares 33" xfId="221" xr:uid="{5F4138BD-2367-4624-8426-9527B6CDE1EB}"/>
    <cellStyle name="Millares 34" xfId="228" xr:uid="{0D320A20-13DE-4F61-A410-2AE8C3B9B8CE}"/>
    <cellStyle name="Millares 35" xfId="230" xr:uid="{8453562E-3EF2-4952-AC59-21EECF3CA3B1}"/>
    <cellStyle name="Millares 36" xfId="231" xr:uid="{847E008D-B1EF-44B3-96D6-9DFDED53128E}"/>
    <cellStyle name="Millares 37" xfId="195" xr:uid="{75060815-7B8A-4A50-9934-D2AD471720F3}"/>
    <cellStyle name="Millares 38" xfId="134" xr:uid="{79E20D63-6244-4F0D-B0D9-AE9FF1FBF456}"/>
    <cellStyle name="Millares 39" xfId="133" xr:uid="{EC3730E8-1F68-4A30-94CE-6CCDEA786095}"/>
    <cellStyle name="Millares 4" xfId="52" xr:uid="{737136F0-2A72-4A92-95B3-3B413A2529E3}"/>
    <cellStyle name="Millares 5" xfId="29" xr:uid="{E8729474-7738-4E53-A846-A4EF0AF46E8A}"/>
    <cellStyle name="Millares 6" xfId="118" xr:uid="{AE1407F4-765F-4678-8772-96C619D1DEF1}"/>
    <cellStyle name="Millares 7" xfId="121" xr:uid="{D7E488E8-C93D-4887-9743-DC829BE1EF2F}"/>
    <cellStyle name="Millares 8" xfId="124" xr:uid="{2775C203-AFEF-4B29-B153-5668B28B2EBB}"/>
    <cellStyle name="Millares 9" xfId="6" xr:uid="{7D720CE5-FA9E-4D1F-8227-435E4DD36204}"/>
    <cellStyle name="Moneda [0] 2" xfId="100" xr:uid="{978E71F6-703E-4F7E-B87B-058794AD3F0F}"/>
    <cellStyle name="Moneda [0] 2 2" xfId="184" xr:uid="{E1044BE5-3397-44DB-AEFF-20072B7467A8}"/>
    <cellStyle name="Moneda [0] 2 2 2" xfId="203" xr:uid="{A0204BF3-155A-4899-9AD4-16FB58E1998D}"/>
    <cellStyle name="Moneda [0] 2 2 3" xfId="233" xr:uid="{8EE414C5-BB75-4404-8D8C-8F0C3FDC2497}"/>
    <cellStyle name="Moneda [0] 2 3" xfId="132" xr:uid="{2FDE03BB-41E3-4662-8752-728E36574566}"/>
    <cellStyle name="Moneda [0] 2 4" xfId="199" xr:uid="{E37FB91C-C1A7-44E5-A0A6-44EB105AEDBE}"/>
    <cellStyle name="Moneda [0] 2 5" xfId="226" xr:uid="{A75EC5F9-49C3-437D-BBD1-0EA62DEC4C5B}"/>
    <cellStyle name="Moneda [0] 2 6" xfId="197" xr:uid="{A90231E8-2352-4422-8FE9-EC7A1DC72A09}"/>
    <cellStyle name="Moneda [0] 3" xfId="77" xr:uid="{C42EB90D-6213-4A6D-A6F2-22753C03BCE2}"/>
    <cellStyle name="Moneda [0] 3 2" xfId="179" xr:uid="{7E5AAB6B-B8E4-4C86-82A0-C26EF9947BFD}"/>
    <cellStyle name="Moneda [0] 3 3" xfId="131" xr:uid="{84594E45-8D56-45B4-928E-F65AFD12DE1B}"/>
    <cellStyle name="Moneda [0] 4" xfId="55" xr:uid="{720DE305-CC6F-4B15-A832-F8F714C1A13D}"/>
    <cellStyle name="Moneda [0] 4 2" xfId="144" xr:uid="{CB6E0472-0A13-4FF0-9040-469E186588C0}"/>
    <cellStyle name="Moneda [0] 4 2 2" xfId="192" xr:uid="{4936042E-56FA-4591-B2DA-2CA43FD6D91C}"/>
    <cellStyle name="Moneda [0] 4 3" xfId="175" xr:uid="{7C3FBD15-D824-4239-B6C5-D7086B472C61}"/>
    <cellStyle name="Moneda [0] 4 4" xfId="129" xr:uid="{61B668F4-6C3D-4C25-B04C-FA4BBBA72008}"/>
    <cellStyle name="Moneda [0] 5" xfId="32" xr:uid="{98C3C34C-472F-44ED-A8F9-C976087C599E}"/>
    <cellStyle name="Moneda [0] 5 2" xfId="139" xr:uid="{8374674F-B78B-46BA-9F95-94A5A734E925}"/>
    <cellStyle name="Moneda [0] 6" xfId="9" xr:uid="{E69EDB9E-BA61-476B-A187-FD47392A6D66}"/>
    <cellStyle name="Moneda 10" xfId="152" xr:uid="{37A8EB8A-B7A3-4825-AB54-8B1F448C6C66}"/>
    <cellStyle name="Moneda 11" xfId="136" xr:uid="{0A1AA87D-B0B0-442D-B084-24FE0258C0D0}"/>
    <cellStyle name="Moneda 12" xfId="153" xr:uid="{1EA15B99-0B2C-4750-B133-3C01408480BE}"/>
    <cellStyle name="Moneda 13" xfId="142" xr:uid="{6CB5E777-F8B5-41AF-8B22-D22B368EDB75}"/>
    <cellStyle name="Moneda 14" xfId="154" xr:uid="{E5C5A4A3-3EE7-4851-9301-74BC6D8D5571}"/>
    <cellStyle name="Moneda 15" xfId="143" xr:uid="{7AA5A844-825F-42CE-8EEA-23B468EDF44A}"/>
    <cellStyle name="Moneda 16" xfId="146" xr:uid="{C1EE3AE2-CDDE-49A5-8EB9-20B3BE2C76E8}"/>
    <cellStyle name="Moneda 17" xfId="161" xr:uid="{145DE472-5D4A-4D83-AFC3-47E544CC7593}"/>
    <cellStyle name="Moneda 18" xfId="162" xr:uid="{9D73FCAE-590E-4EB4-81AC-659BEA078CFF}"/>
    <cellStyle name="Moneda 19" xfId="165" xr:uid="{23023478-DC1A-4FA3-A534-E111361A5DD0}"/>
    <cellStyle name="Moneda 2" xfId="99" xr:uid="{4B89A896-54E4-4336-9877-35CF6E10D8AE}"/>
    <cellStyle name="Moneda 20" xfId="171" xr:uid="{F9C4FB6D-F945-487E-99CB-186EB43E47DA}"/>
    <cellStyle name="Moneda 21" xfId="173" xr:uid="{40CA409F-1523-4AD5-B325-A9F95BE62413}"/>
    <cellStyle name="Moneda 22" xfId="180" xr:uid="{CC0296B5-C678-4F2F-986B-93367E142F4E}"/>
    <cellStyle name="Moneda 23" xfId="172" xr:uid="{D0F6215E-5B44-4DEE-922A-8438373212E4}"/>
    <cellStyle name="Moneda 24" xfId="186" xr:uid="{522D1BBF-C848-4F2E-BE97-C80C11E1F98E}"/>
    <cellStyle name="Moneda 25" xfId="190" xr:uid="{8F85D6F8-B098-4D1B-B4E0-584C601D5579}"/>
    <cellStyle name="Moneda 26" xfId="127" xr:uid="{AD1D4F4E-2C00-45E5-A7A8-760195F15D89}"/>
    <cellStyle name="Moneda 27" xfId="205" xr:uid="{3E6FB69E-45F4-4EB5-9581-4377FB466BB4}"/>
    <cellStyle name="Moneda 28" xfId="208" xr:uid="{280DCCB6-D679-44C5-B8B9-8E67D981FF2C}"/>
    <cellStyle name="Moneda 29" xfId="207" xr:uid="{4ED05B5C-C400-49B5-BA38-726612A5E72C}"/>
    <cellStyle name="Moneda 3" xfId="76" xr:uid="{A6C9361D-CAA0-4664-A342-C37D4CB83743}"/>
    <cellStyle name="Moneda 30" xfId="214" xr:uid="{CC988298-8D44-48FB-BC0F-1B4EB2EC44FF}"/>
    <cellStyle name="Moneda 31" xfId="216" xr:uid="{FE0E3EB3-B05A-4FF7-94B2-67D624B94616}"/>
    <cellStyle name="Moneda 32" xfId="222" xr:uid="{EC97AA90-D0CE-4938-84D4-6C66F8C57590}"/>
    <cellStyle name="Moneda 33" xfId="219" xr:uid="{5059181F-E688-4322-AFD1-63E065D1BE96}"/>
    <cellStyle name="Moneda 34" xfId="215" xr:uid="{2CE8162A-6A02-402E-B1AE-EE721F23023B}"/>
    <cellStyle name="Moneda 35" xfId="229" xr:uid="{5DB971E8-42A7-433C-B0A8-35FB3232B5DD}"/>
    <cellStyle name="Moneda 36" xfId="234" xr:uid="{8749B529-111F-4160-ACE5-891408B03FD7}"/>
    <cellStyle name="Moneda 37" xfId="196" xr:uid="{7C69F69D-5BFD-4C62-95F5-F13BEEDFBC74}"/>
    <cellStyle name="Moneda 38" xfId="130" xr:uid="{6286823F-F9F7-4821-A9B4-A8D8B3282750}"/>
    <cellStyle name="Moneda 39" xfId="193" xr:uid="{39555136-EEE2-4F64-B1CB-89718F816D76}"/>
    <cellStyle name="Moneda 4" xfId="54" xr:uid="{4BED54B9-0984-49BC-B741-89991D4D0BD8}"/>
    <cellStyle name="Moneda 5" xfId="31" xr:uid="{797E5A63-4199-4B18-98CC-2F03E76EE19D}"/>
    <cellStyle name="Moneda 6" xfId="119" xr:uid="{35BECB52-EA96-4668-9089-F52059B20848}"/>
    <cellStyle name="Moneda 7" xfId="122" xr:uid="{21788F63-E69F-4981-8D45-079F75B3709F}"/>
    <cellStyle name="Moneda 8" xfId="123" xr:uid="{EBF16C55-15BC-4447-B92C-5A4001354158}"/>
    <cellStyle name="Moneda 9" xfId="8" xr:uid="{8470D3BF-6600-4482-B96C-D3EBF39962D6}"/>
    <cellStyle name="Neutral 2" xfId="111" xr:uid="{81C08462-3B19-4D37-B3C6-6ECBD761F4EC}"/>
    <cellStyle name="Neutral 3" xfId="88" xr:uid="{A197D256-FF1B-4989-BCAF-62A4F397DE1E}"/>
    <cellStyle name="Neutral 4" xfId="66" xr:uid="{3FAFF864-3E54-4237-BB29-876E73E485BC}"/>
    <cellStyle name="Neutral 5" xfId="43" xr:uid="{1C9CF3E6-1E66-449A-98E9-447ED8A9E8F8}"/>
    <cellStyle name="Neutral 6" xfId="20" xr:uid="{4EBFBF4B-B7D4-4038-85A3-E70F1A7F4759}"/>
    <cellStyle name="Normal" xfId="0" builtinId="0"/>
    <cellStyle name="Normal 10" xfId="5" xr:uid="{0BC6C006-9591-4C62-BD4F-8BB087EFD5F9}"/>
    <cellStyle name="Normal 11" xfId="158" xr:uid="{81A3ED3F-38B7-4285-A208-EDC84CC95297}"/>
    <cellStyle name="Normal 12" xfId="137" xr:uid="{F7BD97D5-FF56-4E3F-9F9D-AEF9A4CF50B2}"/>
    <cellStyle name="Normal 13" xfId="149" xr:uid="{E6A2E975-3D6F-4337-9CE3-D485FEBC4CAD}"/>
    <cellStyle name="Normal 14" xfId="150" xr:uid="{977F1A00-CF2D-442F-9ACD-7F82B1349388}"/>
    <cellStyle name="Normal 15" xfId="151" xr:uid="{C6BF1172-3F8D-4C6B-BC70-D21661567CD4}"/>
    <cellStyle name="Normal 16" xfId="148" xr:uid="{8EC0C0BD-13C0-45C1-8ACF-ECE4BB5B7BD8}"/>
    <cellStyle name="Normal 17" xfId="140" xr:uid="{31BC552B-91D6-4040-BAC7-E7BAAC404846}"/>
    <cellStyle name="Normal 18" xfId="159" xr:uid="{635F633E-23E0-45A3-85F2-3E9CC25E37BD}"/>
    <cellStyle name="Normal 18 2" xfId="204" xr:uid="{D1598358-3D1E-4E0F-97B7-FB762336AE71}"/>
    <cellStyle name="Normal 19" xfId="166" xr:uid="{8CB8574F-D4D5-4F50-9E9F-A2B1F2309898}"/>
    <cellStyle name="Normal 2" xfId="1" xr:uid="{00000000-0005-0000-0000-000001000000}"/>
    <cellStyle name="Normal 2 2" xfId="95" xr:uid="{FFA673C3-D390-4170-B8B8-AB1339EE59B4}"/>
    <cellStyle name="Normal 20" xfId="167" xr:uid="{CEFD5A73-EC70-4D2C-B2AD-95E9BB66638C}"/>
    <cellStyle name="Normal 21" xfId="169" xr:uid="{3A1270EA-C227-4429-ABC7-3250473ECDE4}"/>
    <cellStyle name="Normal 22" xfId="178" xr:uid="{18030C27-464F-4763-9DED-D9AF71CFC247}"/>
    <cellStyle name="Normal 23" xfId="181" xr:uid="{A17161A7-D4A8-4937-8C71-034873193779}"/>
    <cellStyle name="Normal 24" xfId="189" xr:uid="{CEDFE85F-D56C-467C-A582-8F61C60CDE6F}"/>
    <cellStyle name="Normal 25" xfId="188" xr:uid="{DC5C97B1-99EE-493F-BE78-0393040792D3}"/>
    <cellStyle name="Normal 26" xfId="187" xr:uid="{322E620D-ABF5-4F27-A553-3D797CB08C70}"/>
    <cellStyle name="Normal 27" xfId="211" xr:uid="{F2E8F11D-8539-4EBC-933B-52490C455192}"/>
    <cellStyle name="Normal 28" xfId="209" xr:uid="{08F060E5-4AFA-4392-B6FC-568644C739F2}"/>
    <cellStyle name="Normal 29" xfId="201" xr:uid="{C8D2CBBC-6CDC-49A8-9E05-7715D535D6BF}"/>
    <cellStyle name="Normal 3" xfId="2" xr:uid="{00000000-0005-0000-0000-000002000000}"/>
    <cellStyle name="Normal 3 2" xfId="3" xr:uid="{E921EB3C-2E7C-4F74-AFE4-C902004A7084}"/>
    <cellStyle name="Normal 3 3" xfId="96" xr:uid="{3DA3E2AA-CA30-48E8-90DA-EB211EAA1D7D}"/>
    <cellStyle name="Normal 30" xfId="200" xr:uid="{B8BC4B15-45A0-42AF-892C-2FEF6409CD47}"/>
    <cellStyle name="Normal 31" xfId="212" xr:uid="{F6E52F58-9D00-44C1-9513-AEE68D2597D9}"/>
    <cellStyle name="Normal 32" xfId="220" xr:uid="{90D8E8D0-DF92-44A3-8310-6E36DB560EDC}"/>
    <cellStyle name="Normal 33" xfId="223" xr:uid="{98BBC179-B3AE-4C78-8E13-693418F4F6C7}"/>
    <cellStyle name="Normal 34" xfId="225" xr:uid="{325E6140-551F-4CED-9D8A-1E3A7951F02F}"/>
    <cellStyle name="Normal 35" xfId="224" xr:uid="{117BF17D-CE29-4746-B4EC-6BA8882E128B}"/>
    <cellStyle name="Normal 36" xfId="232" xr:uid="{8C7D080D-09FD-407F-B0F5-156ED02ACCB0}"/>
    <cellStyle name="Normal 37" xfId="217" xr:uid="{F009097B-2AB9-42A3-A833-67F059EA4D77}"/>
    <cellStyle name="Normal 38" xfId="194" xr:uid="{07496188-F3BB-40B1-B2FE-FCC36ADE004E}"/>
    <cellStyle name="Normal 4" xfId="73" xr:uid="{76C8E5C0-B003-45D9-AAA9-C19F3932395E}"/>
    <cellStyle name="Normal 5" xfId="51" xr:uid="{9D340CB5-D4E4-47C7-AD96-916463E706EF}"/>
    <cellStyle name="Normal 6" xfId="28" xr:uid="{659CB7BE-D80B-471D-B638-EC97EEB41099}"/>
    <cellStyle name="Normal 7" xfId="50" xr:uid="{166514CE-FFC3-40E2-B73C-B292F03DE5B4}"/>
    <cellStyle name="Normal 8" xfId="120" xr:uid="{D07EF62E-DC66-40EA-98DD-1F95D234BF8A}"/>
    <cellStyle name="Normal 9" xfId="125" xr:uid="{EAB7B3DD-365F-400D-8515-1991B6987C80}"/>
    <cellStyle name="Note" xfId="15" xr:uid="{B5F6EB90-80FA-4B84-98CE-E97F8EF9EE52}"/>
    <cellStyle name="Note 2" xfId="106" xr:uid="{2D16E516-7A3C-410B-BD29-52FC9A4D4406}"/>
    <cellStyle name="Note 3" xfId="83" xr:uid="{99D46CAA-E1CC-41D5-8FE6-59065883CAAA}"/>
    <cellStyle name="Note 4" xfId="61" xr:uid="{7205A3D4-1D92-4944-9FCA-37B7AE53E63F}"/>
    <cellStyle name="Note 5" xfId="38" xr:uid="{F509F158-D485-4322-BAD2-8C3272178B95}"/>
    <cellStyle name="Porcentaje 2" xfId="101" xr:uid="{A9033F5C-9339-403F-83EE-6F57A1F4D3FD}"/>
    <cellStyle name="Porcentaje 3" xfId="78" xr:uid="{0249DAAA-C5B6-41E7-878C-A653F11A5BA2}"/>
    <cellStyle name="Porcentaje 4" xfId="56" xr:uid="{81D01157-C1F3-4364-BCF5-72DC47027726}"/>
    <cellStyle name="Porcentaje 5" xfId="33" xr:uid="{E3549971-3D25-4F61-BABC-F879C76B8985}"/>
    <cellStyle name="Porcentaje 6" xfId="10" xr:uid="{C2B0C313-8A09-40A6-B845-55BA40A91B4C}"/>
    <cellStyle name="Status" xfId="18" xr:uid="{276D704A-DCC4-4C74-BAF9-D9CECA90D836}"/>
    <cellStyle name="Status 2" xfId="109" xr:uid="{587FE2C2-C853-438E-A502-1637CE4F9AD4}"/>
    <cellStyle name="Status 3" xfId="86" xr:uid="{5019FCB7-E207-424F-918F-C0C1A6097F00}"/>
    <cellStyle name="Status 4" xfId="64" xr:uid="{3D26CC82-923B-4B38-8075-0F65B2D321EA}"/>
    <cellStyle name="Status 5" xfId="41" xr:uid="{58818DFF-567D-4DA3-AEAC-ECABE0E61D1C}"/>
    <cellStyle name="Text" xfId="14" xr:uid="{AB9B26F7-86EA-447F-84D4-266103160F60}"/>
    <cellStyle name="Text 2" xfId="105" xr:uid="{972F1FC6-4EF7-4ACB-A61E-628DEA16E12F}"/>
    <cellStyle name="Text 3" xfId="82" xr:uid="{7B4BB7D1-F843-4FBC-84DB-E73E38608716}"/>
    <cellStyle name="Text 4" xfId="60" xr:uid="{F0C172C0-AEA2-4FB2-AD4B-EA3D57DC0AE9}"/>
    <cellStyle name="Text 5" xfId="37" xr:uid="{F870B5EC-3B7A-469A-9C0F-86524AC42940}"/>
    <cellStyle name="Texto explicativo 2" xfId="4" xr:uid="{C1B33471-3A18-4C22-8141-1EF8C54D3BA8}"/>
    <cellStyle name="Warning" xfId="22" xr:uid="{ECA7A79C-A7FB-4C58-A0B8-5A66B9E37D01}"/>
    <cellStyle name="Warning 2" xfId="113" xr:uid="{308F57A7-D9B1-4386-AE04-CC67344E19F6}"/>
    <cellStyle name="Warning 3" xfId="90" xr:uid="{DE596946-13D3-4857-ACAC-B152FCC0C52C}"/>
    <cellStyle name="Warning 4" xfId="68" xr:uid="{0B9087F6-84A1-4FF6-97C2-F51E756ABA78}"/>
    <cellStyle name="Warning 5" xfId="45" xr:uid="{E5660513-52A9-40A3-936A-BB2D872185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67"/>
  <sheetViews>
    <sheetView zoomScale="70" zoomScaleNormal="70" zoomScaleSheetLayoutView="80" workbookViewId="0">
      <pane xSplit="2" ySplit="1" topLeftCell="C182" activePane="bottomRight" state="frozen"/>
      <selection pane="topRight" activeCell="C1" sqref="C1"/>
      <selection pane="bottomLeft" activeCell="A2" sqref="A2"/>
      <selection pane="bottomRight" activeCell="I187" sqref="I187"/>
    </sheetView>
  </sheetViews>
  <sheetFormatPr baseColWidth="10" defaultColWidth="14.42578125" defaultRowHeight="15" customHeight="1" x14ac:dyDescent="0.25"/>
  <cols>
    <col min="1" max="1" width="14" style="12" customWidth="1"/>
    <col min="2" max="2" width="68.42578125" style="14" customWidth="1"/>
    <col min="3" max="3" width="35.85546875" style="12" customWidth="1"/>
    <col min="4" max="4" width="23.5703125" style="12" customWidth="1"/>
    <col min="5" max="5" width="27.7109375" style="12" customWidth="1"/>
    <col min="6" max="7" width="22.85546875" style="12" customWidth="1"/>
    <col min="8" max="8" width="21.42578125" style="12" customWidth="1"/>
    <col min="9" max="9" width="21.7109375" style="12" customWidth="1"/>
    <col min="10" max="10" width="20.28515625" style="12" customWidth="1"/>
    <col min="11" max="11" width="21.42578125" style="12" customWidth="1"/>
    <col min="12" max="12" width="19.42578125" style="12" customWidth="1"/>
    <col min="13" max="24" width="10" style="12" customWidth="1"/>
    <col min="25" max="16384" width="14.42578125" style="12"/>
  </cols>
  <sheetData>
    <row r="1" spans="1:24" ht="4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</row>
    <row r="2" spans="1:24" ht="52.5" customHeight="1" x14ac:dyDescent="0.25">
      <c r="A2" s="19">
        <v>1</v>
      </c>
      <c r="B2" s="41" t="s">
        <v>56</v>
      </c>
      <c r="C2" s="20" t="s">
        <v>13</v>
      </c>
      <c r="D2" s="21" t="s">
        <v>96</v>
      </c>
      <c r="E2" s="24" t="s">
        <v>115</v>
      </c>
      <c r="F2" s="23">
        <v>4068</v>
      </c>
      <c r="G2" s="23">
        <f>+F2*12</f>
        <v>48816</v>
      </c>
      <c r="H2" s="29">
        <f>(F2*1)/12</f>
        <v>339</v>
      </c>
      <c r="I2" s="29">
        <f>(470/12)</f>
        <v>39.166666666666664</v>
      </c>
      <c r="J2" s="23">
        <v>0</v>
      </c>
      <c r="K2" s="23">
        <v>0</v>
      </c>
      <c r="L2" s="23">
        <f t="shared" ref="L2:L64" si="0">SUM(H2:K2)</f>
        <v>378.16666666666669</v>
      </c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</row>
    <row r="3" spans="1:24" s="32" customFormat="1" ht="52.5" customHeight="1" x14ac:dyDescent="0.25">
      <c r="A3" s="33">
        <v>2</v>
      </c>
      <c r="B3" s="42" t="s">
        <v>159</v>
      </c>
      <c r="C3" s="20" t="s">
        <v>13</v>
      </c>
      <c r="D3" s="34" t="s">
        <v>96</v>
      </c>
      <c r="E3" s="24" t="s">
        <v>115</v>
      </c>
      <c r="F3" s="23">
        <v>986</v>
      </c>
      <c r="G3" s="29">
        <f>(F3/12/30*15)+F3*6</f>
        <v>5957.083333333333</v>
      </c>
      <c r="H3" s="29">
        <f>F3/12</f>
        <v>82.166666666666671</v>
      </c>
      <c r="I3" s="29">
        <f>470/12</f>
        <v>39.166666666666664</v>
      </c>
      <c r="J3" s="23">
        <v>0</v>
      </c>
      <c r="K3" s="23">
        <v>0</v>
      </c>
      <c r="L3" s="23">
        <f t="shared" si="0"/>
        <v>121.33333333333334</v>
      </c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</row>
    <row r="4" spans="1:24" ht="52.5" customHeight="1" x14ac:dyDescent="0.25">
      <c r="A4" s="33">
        <v>3</v>
      </c>
      <c r="B4" s="41" t="s">
        <v>126</v>
      </c>
      <c r="C4" s="20" t="s">
        <v>13</v>
      </c>
      <c r="D4" s="21" t="s">
        <v>102</v>
      </c>
      <c r="E4" s="22" t="s">
        <v>118</v>
      </c>
      <c r="F4" s="23">
        <v>817</v>
      </c>
      <c r="G4" s="23">
        <f t="shared" ref="G4:G30" si="1">+F4*12</f>
        <v>9804</v>
      </c>
      <c r="H4" s="29">
        <f t="shared" ref="H4:H30" si="2">(F4*1)/12</f>
        <v>68.083333333333329</v>
      </c>
      <c r="I4" s="29">
        <f t="shared" ref="I4:I31" si="3">(470/12)</f>
        <v>39.166666666666664</v>
      </c>
      <c r="J4" s="23">
        <v>0</v>
      </c>
      <c r="K4" s="29">
        <v>0</v>
      </c>
      <c r="L4" s="23">
        <f t="shared" si="0"/>
        <v>107.25</v>
      </c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</row>
    <row r="5" spans="1:24" ht="52.5" customHeight="1" x14ac:dyDescent="0.25">
      <c r="A5" s="33">
        <v>4</v>
      </c>
      <c r="B5" s="41" t="s">
        <v>67</v>
      </c>
      <c r="C5" s="20" t="s">
        <v>13</v>
      </c>
      <c r="D5" s="21" t="s">
        <v>104</v>
      </c>
      <c r="E5" s="22" t="s">
        <v>116</v>
      </c>
      <c r="F5" s="23">
        <v>1212</v>
      </c>
      <c r="G5" s="23">
        <f t="shared" si="1"/>
        <v>14544</v>
      </c>
      <c r="H5" s="29">
        <f t="shared" si="2"/>
        <v>101</v>
      </c>
      <c r="I5" s="29">
        <f t="shared" si="3"/>
        <v>39.166666666666664</v>
      </c>
      <c r="J5" s="23">
        <v>0</v>
      </c>
      <c r="K5" s="23">
        <v>0</v>
      </c>
      <c r="L5" s="23">
        <f t="shared" si="0"/>
        <v>140.16666666666666</v>
      </c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</row>
    <row r="6" spans="1:24" ht="52.5" customHeight="1" x14ac:dyDescent="0.25">
      <c r="A6" s="33">
        <v>5</v>
      </c>
      <c r="B6" s="41" t="s">
        <v>45</v>
      </c>
      <c r="C6" s="20" t="s">
        <v>13</v>
      </c>
      <c r="D6" s="21" t="s">
        <v>108</v>
      </c>
      <c r="E6" s="22" t="s">
        <v>119</v>
      </c>
      <c r="F6" s="23">
        <v>733</v>
      </c>
      <c r="G6" s="23">
        <f t="shared" si="1"/>
        <v>8796</v>
      </c>
      <c r="H6" s="29">
        <f t="shared" si="2"/>
        <v>61.083333333333336</v>
      </c>
      <c r="I6" s="29">
        <f t="shared" si="3"/>
        <v>39.166666666666664</v>
      </c>
      <c r="J6" s="23">
        <v>0</v>
      </c>
      <c r="K6" s="23">
        <v>0</v>
      </c>
      <c r="L6" s="23">
        <f t="shared" si="0"/>
        <v>100.25</v>
      </c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</row>
    <row r="7" spans="1:24" ht="52.5" customHeight="1" x14ac:dyDescent="0.25">
      <c r="A7" s="33">
        <v>6</v>
      </c>
      <c r="B7" s="41" t="s">
        <v>68</v>
      </c>
      <c r="C7" s="20" t="s">
        <v>13</v>
      </c>
      <c r="D7" s="21" t="s">
        <v>105</v>
      </c>
      <c r="E7" s="22" t="s">
        <v>119</v>
      </c>
      <c r="F7" s="23">
        <v>733</v>
      </c>
      <c r="G7" s="23">
        <f t="shared" si="1"/>
        <v>8796</v>
      </c>
      <c r="H7" s="29">
        <f t="shared" si="2"/>
        <v>61.083333333333336</v>
      </c>
      <c r="I7" s="29">
        <f t="shared" si="3"/>
        <v>39.166666666666664</v>
      </c>
      <c r="J7" s="23">
        <v>0</v>
      </c>
      <c r="K7" s="23">
        <v>0</v>
      </c>
      <c r="L7" s="23">
        <f t="shared" si="0"/>
        <v>100.25</v>
      </c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</row>
    <row r="8" spans="1:24" ht="52.5" customHeight="1" x14ac:dyDescent="0.25">
      <c r="A8" s="33">
        <v>7</v>
      </c>
      <c r="B8" s="42" t="s">
        <v>160</v>
      </c>
      <c r="C8" s="20" t="s">
        <v>13</v>
      </c>
      <c r="D8" s="21" t="s">
        <v>96</v>
      </c>
      <c r="E8" s="22" t="s">
        <v>119</v>
      </c>
      <c r="F8" s="23">
        <v>733</v>
      </c>
      <c r="G8" s="23">
        <f t="shared" si="1"/>
        <v>8796</v>
      </c>
      <c r="H8" s="29">
        <f t="shared" si="2"/>
        <v>61.083333333333336</v>
      </c>
      <c r="I8" s="29">
        <f t="shared" si="3"/>
        <v>39.166666666666664</v>
      </c>
      <c r="J8" s="23">
        <v>0</v>
      </c>
      <c r="K8" s="23">
        <v>0</v>
      </c>
      <c r="L8" s="23">
        <f t="shared" si="0"/>
        <v>100.25</v>
      </c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</row>
    <row r="9" spans="1:24" ht="52.5" customHeight="1" x14ac:dyDescent="0.25">
      <c r="A9" s="33">
        <v>8</v>
      </c>
      <c r="B9" s="41" t="s">
        <v>78</v>
      </c>
      <c r="C9" s="20" t="s">
        <v>13</v>
      </c>
      <c r="D9" s="21" t="s">
        <v>108</v>
      </c>
      <c r="E9" s="22" t="s">
        <v>119</v>
      </c>
      <c r="F9" s="23">
        <v>733</v>
      </c>
      <c r="G9" s="23">
        <f t="shared" si="1"/>
        <v>8796</v>
      </c>
      <c r="H9" s="29">
        <f t="shared" si="2"/>
        <v>61.083333333333336</v>
      </c>
      <c r="I9" s="29">
        <f t="shared" si="3"/>
        <v>39.166666666666664</v>
      </c>
      <c r="J9" s="23">
        <v>0</v>
      </c>
      <c r="K9" s="23">
        <v>0</v>
      </c>
      <c r="L9" s="23">
        <f t="shared" si="0"/>
        <v>100.25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</row>
    <row r="10" spans="1:24" ht="52.5" customHeight="1" x14ac:dyDescent="0.25">
      <c r="A10" s="33">
        <v>9</v>
      </c>
      <c r="B10" s="41" t="s">
        <v>63</v>
      </c>
      <c r="C10" s="20" t="s">
        <v>13</v>
      </c>
      <c r="D10" s="21" t="s">
        <v>100</v>
      </c>
      <c r="E10" s="22" t="s">
        <v>119</v>
      </c>
      <c r="F10" s="23">
        <v>733</v>
      </c>
      <c r="G10" s="23">
        <f t="shared" si="1"/>
        <v>8796</v>
      </c>
      <c r="H10" s="29">
        <f t="shared" si="2"/>
        <v>61.083333333333336</v>
      </c>
      <c r="I10" s="29">
        <f t="shared" si="3"/>
        <v>39.166666666666664</v>
      </c>
      <c r="J10" s="23">
        <v>0</v>
      </c>
      <c r="K10" s="23">
        <v>0</v>
      </c>
      <c r="L10" s="23">
        <f t="shared" si="0"/>
        <v>100.25</v>
      </c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</row>
    <row r="11" spans="1:24" s="32" customFormat="1" ht="52.5" customHeight="1" x14ac:dyDescent="0.25">
      <c r="A11" s="33">
        <v>10</v>
      </c>
      <c r="B11" s="42" t="s">
        <v>161</v>
      </c>
      <c r="C11" s="20" t="s">
        <v>13</v>
      </c>
      <c r="D11" s="34" t="s">
        <v>96</v>
      </c>
      <c r="E11" s="22" t="s">
        <v>119</v>
      </c>
      <c r="F11" s="23">
        <v>733</v>
      </c>
      <c r="G11" s="23">
        <f t="shared" si="1"/>
        <v>8796</v>
      </c>
      <c r="H11" s="29">
        <f t="shared" si="2"/>
        <v>61.083333333333336</v>
      </c>
      <c r="I11" s="29">
        <f t="shared" si="3"/>
        <v>39.166666666666664</v>
      </c>
      <c r="J11" s="23">
        <v>0</v>
      </c>
      <c r="K11" s="23">
        <v>0</v>
      </c>
      <c r="L11" s="23">
        <f t="shared" si="0"/>
        <v>100.25</v>
      </c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</row>
    <row r="12" spans="1:24" ht="52.5" customHeight="1" x14ac:dyDescent="0.25">
      <c r="A12" s="33">
        <v>11</v>
      </c>
      <c r="B12" s="41" t="s">
        <v>82</v>
      </c>
      <c r="C12" s="20" t="s">
        <v>13</v>
      </c>
      <c r="D12" s="21" t="s">
        <v>102</v>
      </c>
      <c r="E12" s="22" t="s">
        <v>119</v>
      </c>
      <c r="F12" s="23">
        <v>748.62</v>
      </c>
      <c r="G12" s="23">
        <f t="shared" si="1"/>
        <v>8983.44</v>
      </c>
      <c r="H12" s="29">
        <f t="shared" si="2"/>
        <v>62.384999999999998</v>
      </c>
      <c r="I12" s="29">
        <f t="shared" si="3"/>
        <v>39.166666666666664</v>
      </c>
      <c r="J12" s="23">
        <v>0</v>
      </c>
      <c r="K12" s="23">
        <v>0</v>
      </c>
      <c r="L12" s="23">
        <f t="shared" si="0"/>
        <v>101.55166666666666</v>
      </c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</row>
    <row r="13" spans="1:24" ht="52.5" customHeight="1" x14ac:dyDescent="0.25">
      <c r="A13" s="33">
        <v>12</v>
      </c>
      <c r="B13" s="42" t="s">
        <v>162</v>
      </c>
      <c r="C13" s="20" t="s">
        <v>13</v>
      </c>
      <c r="D13" s="21" t="s">
        <v>96</v>
      </c>
      <c r="E13" s="22" t="s">
        <v>119</v>
      </c>
      <c r="F13" s="23">
        <v>675</v>
      </c>
      <c r="G13" s="23">
        <f t="shared" si="1"/>
        <v>8100</v>
      </c>
      <c r="H13" s="29">
        <f t="shared" si="2"/>
        <v>56.25</v>
      </c>
      <c r="I13" s="29">
        <f t="shared" si="3"/>
        <v>39.166666666666664</v>
      </c>
      <c r="J13" s="23">
        <v>0</v>
      </c>
      <c r="K13" s="23">
        <v>0</v>
      </c>
      <c r="L13" s="23">
        <f t="shared" si="0"/>
        <v>95.416666666666657</v>
      </c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</row>
    <row r="14" spans="1:24" ht="52.5" customHeight="1" x14ac:dyDescent="0.25">
      <c r="A14" s="33">
        <v>13</v>
      </c>
      <c r="B14" s="41" t="s">
        <v>62</v>
      </c>
      <c r="C14" s="20" t="s">
        <v>13</v>
      </c>
      <c r="D14" s="21" t="s">
        <v>100</v>
      </c>
      <c r="E14" s="22" t="s">
        <v>119</v>
      </c>
      <c r="F14" s="23">
        <v>675</v>
      </c>
      <c r="G14" s="23">
        <f t="shared" si="1"/>
        <v>8100</v>
      </c>
      <c r="H14" s="29">
        <f t="shared" si="2"/>
        <v>56.25</v>
      </c>
      <c r="I14" s="29">
        <f t="shared" si="3"/>
        <v>39.166666666666664</v>
      </c>
      <c r="J14" s="23">
        <v>0</v>
      </c>
      <c r="K14" s="23">
        <v>0</v>
      </c>
      <c r="L14" s="23">
        <f t="shared" si="0"/>
        <v>95.416666666666657</v>
      </c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</row>
    <row r="15" spans="1:24" ht="52.5" customHeight="1" x14ac:dyDescent="0.25">
      <c r="A15" s="33">
        <v>14</v>
      </c>
      <c r="B15" s="42" t="s">
        <v>163</v>
      </c>
      <c r="C15" s="20" t="s">
        <v>13</v>
      </c>
      <c r="D15" s="21" t="s">
        <v>105</v>
      </c>
      <c r="E15" s="22" t="s">
        <v>119</v>
      </c>
      <c r="F15" s="23">
        <v>733</v>
      </c>
      <c r="G15" s="23">
        <f t="shared" si="1"/>
        <v>8796</v>
      </c>
      <c r="H15" s="29">
        <f t="shared" si="2"/>
        <v>61.083333333333336</v>
      </c>
      <c r="I15" s="29">
        <f t="shared" si="3"/>
        <v>39.166666666666664</v>
      </c>
      <c r="J15" s="23">
        <v>0</v>
      </c>
      <c r="K15" s="23">
        <v>0</v>
      </c>
      <c r="L15" s="23">
        <f t="shared" si="0"/>
        <v>100.25</v>
      </c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</row>
    <row r="16" spans="1:24" ht="52.5" customHeight="1" x14ac:dyDescent="0.25">
      <c r="A16" s="33">
        <v>15</v>
      </c>
      <c r="B16" s="42" t="s">
        <v>164</v>
      </c>
      <c r="C16" s="20" t="s">
        <v>13</v>
      </c>
      <c r="D16" s="25" t="s">
        <v>102</v>
      </c>
      <c r="E16" s="22" t="s">
        <v>118</v>
      </c>
      <c r="F16" s="23">
        <v>817</v>
      </c>
      <c r="G16" s="23">
        <f t="shared" si="1"/>
        <v>9804</v>
      </c>
      <c r="H16" s="29">
        <f t="shared" si="2"/>
        <v>68.083333333333329</v>
      </c>
      <c r="I16" s="29">
        <f t="shared" si="3"/>
        <v>39.166666666666664</v>
      </c>
      <c r="J16" s="23">
        <v>0</v>
      </c>
      <c r="K16" s="23">
        <v>0</v>
      </c>
      <c r="L16" s="23">
        <f t="shared" si="0"/>
        <v>107.25</v>
      </c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</row>
    <row r="17" spans="1:24" ht="52.5" customHeight="1" x14ac:dyDescent="0.25">
      <c r="A17" s="33">
        <v>16</v>
      </c>
      <c r="B17" s="42" t="s">
        <v>165</v>
      </c>
      <c r="C17" s="20" t="s">
        <v>13</v>
      </c>
      <c r="D17" s="34" t="s">
        <v>90</v>
      </c>
      <c r="E17" s="22" t="s">
        <v>119</v>
      </c>
      <c r="F17" s="23">
        <v>733</v>
      </c>
      <c r="G17" s="23">
        <f t="shared" si="1"/>
        <v>8796</v>
      </c>
      <c r="H17" s="29">
        <f t="shared" si="2"/>
        <v>61.083333333333336</v>
      </c>
      <c r="I17" s="29">
        <f t="shared" si="3"/>
        <v>39.166666666666664</v>
      </c>
      <c r="J17" s="23">
        <v>0</v>
      </c>
      <c r="K17" s="23">
        <v>0</v>
      </c>
      <c r="L17" s="23">
        <f t="shared" si="0"/>
        <v>100.25</v>
      </c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</row>
    <row r="18" spans="1:24" ht="52.5" customHeight="1" x14ac:dyDescent="0.25">
      <c r="A18" s="33">
        <v>17</v>
      </c>
      <c r="B18" s="41" t="s">
        <v>76</v>
      </c>
      <c r="C18" s="20" t="s">
        <v>13</v>
      </c>
      <c r="D18" s="21" t="s">
        <v>92</v>
      </c>
      <c r="E18" s="22" t="s">
        <v>119</v>
      </c>
      <c r="F18" s="23">
        <v>733</v>
      </c>
      <c r="G18" s="23">
        <f t="shared" si="1"/>
        <v>8796</v>
      </c>
      <c r="H18" s="29">
        <f t="shared" si="2"/>
        <v>61.083333333333336</v>
      </c>
      <c r="I18" s="29">
        <f t="shared" si="3"/>
        <v>39.166666666666664</v>
      </c>
      <c r="J18" s="23">
        <v>0</v>
      </c>
      <c r="K18" s="23">
        <v>0</v>
      </c>
      <c r="L18" s="23">
        <f t="shared" si="0"/>
        <v>100.25</v>
      </c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</row>
    <row r="19" spans="1:24" ht="52.5" customHeight="1" x14ac:dyDescent="0.25">
      <c r="A19" s="33">
        <v>18</v>
      </c>
      <c r="B19" s="41" t="s">
        <v>43</v>
      </c>
      <c r="C19" s="20" t="s">
        <v>13</v>
      </c>
      <c r="D19" s="21" t="s">
        <v>100</v>
      </c>
      <c r="E19" s="22" t="s">
        <v>119</v>
      </c>
      <c r="F19" s="29">
        <v>733</v>
      </c>
      <c r="G19" s="29">
        <f t="shared" si="1"/>
        <v>8796</v>
      </c>
      <c r="H19" s="29">
        <f t="shared" si="2"/>
        <v>61.083333333333336</v>
      </c>
      <c r="I19" s="29">
        <f t="shared" si="3"/>
        <v>39.166666666666664</v>
      </c>
      <c r="J19" s="29">
        <v>0</v>
      </c>
      <c r="K19" s="29">
        <v>0</v>
      </c>
      <c r="L19" s="29">
        <f t="shared" si="0"/>
        <v>100.25</v>
      </c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</row>
    <row r="20" spans="1:24" ht="52.5" customHeight="1" x14ac:dyDescent="0.25">
      <c r="A20" s="33">
        <v>19</v>
      </c>
      <c r="B20" s="41" t="s">
        <v>72</v>
      </c>
      <c r="C20" s="20" t="s">
        <v>13</v>
      </c>
      <c r="D20" s="21" t="s">
        <v>102</v>
      </c>
      <c r="E20" s="22" t="s">
        <v>119</v>
      </c>
      <c r="F20" s="29">
        <v>733</v>
      </c>
      <c r="G20" s="29">
        <f t="shared" si="1"/>
        <v>8796</v>
      </c>
      <c r="H20" s="29">
        <f t="shared" si="2"/>
        <v>61.083333333333336</v>
      </c>
      <c r="I20" s="29">
        <f t="shared" si="3"/>
        <v>39.166666666666664</v>
      </c>
      <c r="J20" s="29">
        <v>0</v>
      </c>
      <c r="K20" s="29">
        <v>0</v>
      </c>
      <c r="L20" s="29">
        <f t="shared" si="0"/>
        <v>100.25</v>
      </c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</row>
    <row r="21" spans="1:24" ht="52.5" customHeight="1" x14ac:dyDescent="0.25">
      <c r="A21" s="33">
        <v>20</v>
      </c>
      <c r="B21" s="42" t="s">
        <v>149</v>
      </c>
      <c r="C21" s="20" t="s">
        <v>13</v>
      </c>
      <c r="D21" s="21" t="s">
        <v>96</v>
      </c>
      <c r="E21" s="22" t="s">
        <v>119</v>
      </c>
      <c r="F21" s="23">
        <v>733</v>
      </c>
      <c r="G21" s="23">
        <f t="shared" si="1"/>
        <v>8796</v>
      </c>
      <c r="H21" s="29">
        <f t="shared" si="2"/>
        <v>61.083333333333336</v>
      </c>
      <c r="I21" s="29">
        <f t="shared" si="3"/>
        <v>39.166666666666664</v>
      </c>
      <c r="J21" s="23">
        <v>0</v>
      </c>
      <c r="K21" s="23">
        <v>0</v>
      </c>
      <c r="L21" s="23">
        <f t="shared" si="0"/>
        <v>100.25</v>
      </c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</row>
    <row r="22" spans="1:24" ht="52.5" customHeight="1" x14ac:dyDescent="0.25">
      <c r="A22" s="33">
        <v>21</v>
      </c>
      <c r="B22" s="41" t="s">
        <v>138</v>
      </c>
      <c r="C22" s="20" t="s">
        <v>13</v>
      </c>
      <c r="D22" s="21" t="s">
        <v>96</v>
      </c>
      <c r="E22" s="22" t="s">
        <v>119</v>
      </c>
      <c r="F22" s="23">
        <v>733</v>
      </c>
      <c r="G22" s="23">
        <f t="shared" si="1"/>
        <v>8796</v>
      </c>
      <c r="H22" s="29">
        <f t="shared" si="2"/>
        <v>61.083333333333336</v>
      </c>
      <c r="I22" s="29">
        <f t="shared" si="3"/>
        <v>39.166666666666664</v>
      </c>
      <c r="J22" s="23">
        <v>0</v>
      </c>
      <c r="K22" s="23">
        <v>0</v>
      </c>
      <c r="L22" s="23">
        <f t="shared" si="0"/>
        <v>100.25</v>
      </c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</row>
    <row r="23" spans="1:24" ht="52.5" customHeight="1" x14ac:dyDescent="0.25">
      <c r="A23" s="33">
        <v>22</v>
      </c>
      <c r="B23" s="41" t="s">
        <v>66</v>
      </c>
      <c r="C23" s="20" t="s">
        <v>13</v>
      </c>
      <c r="D23" s="21" t="s">
        <v>102</v>
      </c>
      <c r="E23" s="22" t="s">
        <v>119</v>
      </c>
      <c r="F23" s="29">
        <v>733</v>
      </c>
      <c r="G23" s="29">
        <f t="shared" si="1"/>
        <v>8796</v>
      </c>
      <c r="H23" s="29">
        <f t="shared" si="2"/>
        <v>61.083333333333336</v>
      </c>
      <c r="I23" s="29">
        <f t="shared" si="3"/>
        <v>39.166666666666664</v>
      </c>
      <c r="J23" s="29">
        <v>0</v>
      </c>
      <c r="K23" s="29">
        <v>0</v>
      </c>
      <c r="L23" s="29">
        <f t="shared" si="0"/>
        <v>100.25</v>
      </c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</row>
    <row r="24" spans="1:24" ht="52.5" customHeight="1" x14ac:dyDescent="0.25">
      <c r="A24" s="33">
        <v>23</v>
      </c>
      <c r="B24" s="42" t="s">
        <v>166</v>
      </c>
      <c r="C24" s="20" t="s">
        <v>13</v>
      </c>
      <c r="D24" s="21" t="s">
        <v>91</v>
      </c>
      <c r="E24" s="22" t="s">
        <v>119</v>
      </c>
      <c r="F24" s="29">
        <v>675</v>
      </c>
      <c r="G24" s="29">
        <f t="shared" si="1"/>
        <v>8100</v>
      </c>
      <c r="H24" s="29">
        <f t="shared" si="2"/>
        <v>56.25</v>
      </c>
      <c r="I24" s="29">
        <f t="shared" si="3"/>
        <v>39.166666666666664</v>
      </c>
      <c r="J24" s="29">
        <v>0</v>
      </c>
      <c r="K24" s="29">
        <v>0</v>
      </c>
      <c r="L24" s="29">
        <f t="shared" si="0"/>
        <v>95.416666666666657</v>
      </c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</row>
    <row r="25" spans="1:24" ht="52.5" customHeight="1" x14ac:dyDescent="0.25">
      <c r="A25" s="33">
        <v>24</v>
      </c>
      <c r="B25" s="42" t="s">
        <v>167</v>
      </c>
      <c r="C25" s="20" t="s">
        <v>13</v>
      </c>
      <c r="D25" s="21" t="s">
        <v>102</v>
      </c>
      <c r="E25" s="22" t="s">
        <v>119</v>
      </c>
      <c r="F25" s="29">
        <v>733</v>
      </c>
      <c r="G25" s="29">
        <f t="shared" si="1"/>
        <v>8796</v>
      </c>
      <c r="H25" s="29">
        <f t="shared" si="2"/>
        <v>61.083333333333336</v>
      </c>
      <c r="I25" s="29">
        <f t="shared" si="3"/>
        <v>39.166666666666664</v>
      </c>
      <c r="J25" s="29">
        <v>0</v>
      </c>
      <c r="K25" s="29">
        <v>0</v>
      </c>
      <c r="L25" s="29">
        <f t="shared" si="0"/>
        <v>100.25</v>
      </c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</row>
    <row r="26" spans="1:24" ht="52.5" customHeight="1" x14ac:dyDescent="0.25">
      <c r="A26" s="33">
        <v>25</v>
      </c>
      <c r="B26" s="42" t="s">
        <v>168</v>
      </c>
      <c r="C26" s="20" t="s">
        <v>13</v>
      </c>
      <c r="D26" s="21" t="s">
        <v>102</v>
      </c>
      <c r="E26" s="22" t="s">
        <v>119</v>
      </c>
      <c r="F26" s="29">
        <v>733</v>
      </c>
      <c r="G26" s="29">
        <f t="shared" si="1"/>
        <v>8796</v>
      </c>
      <c r="H26" s="29">
        <f t="shared" si="2"/>
        <v>61.083333333333336</v>
      </c>
      <c r="I26" s="29">
        <f t="shared" si="3"/>
        <v>39.166666666666664</v>
      </c>
      <c r="J26" s="29">
        <v>0</v>
      </c>
      <c r="K26" s="29">
        <v>0</v>
      </c>
      <c r="L26" s="29">
        <f t="shared" si="0"/>
        <v>100.25</v>
      </c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</row>
    <row r="27" spans="1:24" ht="52.5" customHeight="1" x14ac:dyDescent="0.25">
      <c r="A27" s="33">
        <v>26</v>
      </c>
      <c r="B27" s="41" t="s">
        <v>74</v>
      </c>
      <c r="C27" s="20" t="s">
        <v>13</v>
      </c>
      <c r="D27" s="21" t="s">
        <v>105</v>
      </c>
      <c r="E27" s="22" t="s">
        <v>119</v>
      </c>
      <c r="F27" s="29">
        <v>733</v>
      </c>
      <c r="G27" s="29">
        <f t="shared" si="1"/>
        <v>8796</v>
      </c>
      <c r="H27" s="29">
        <f t="shared" si="2"/>
        <v>61.083333333333336</v>
      </c>
      <c r="I27" s="29">
        <f t="shared" si="3"/>
        <v>39.166666666666664</v>
      </c>
      <c r="J27" s="29">
        <v>0</v>
      </c>
      <c r="K27" s="29">
        <v>0</v>
      </c>
      <c r="L27" s="29">
        <f t="shared" si="0"/>
        <v>100.25</v>
      </c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</row>
    <row r="28" spans="1:24" ht="52.5" customHeight="1" x14ac:dyDescent="0.25">
      <c r="A28" s="33">
        <v>27</v>
      </c>
      <c r="B28" s="42" t="s">
        <v>169</v>
      </c>
      <c r="C28" s="20" t="s">
        <v>13</v>
      </c>
      <c r="D28" s="21" t="s">
        <v>107</v>
      </c>
      <c r="E28" s="22" t="s">
        <v>119</v>
      </c>
      <c r="F28" s="29">
        <v>733</v>
      </c>
      <c r="G28" s="29">
        <f t="shared" si="1"/>
        <v>8796</v>
      </c>
      <c r="H28" s="29">
        <f t="shared" si="2"/>
        <v>61.083333333333336</v>
      </c>
      <c r="I28" s="29">
        <f t="shared" si="3"/>
        <v>39.166666666666664</v>
      </c>
      <c r="J28" s="29">
        <v>0</v>
      </c>
      <c r="K28" s="29">
        <v>0</v>
      </c>
      <c r="L28" s="29">
        <f t="shared" si="0"/>
        <v>100.25</v>
      </c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</row>
    <row r="29" spans="1:24" ht="52.5" customHeight="1" x14ac:dyDescent="0.25">
      <c r="A29" s="33">
        <v>28</v>
      </c>
      <c r="B29" s="41" t="s">
        <v>65</v>
      </c>
      <c r="C29" s="20" t="s">
        <v>13</v>
      </c>
      <c r="D29" s="21" t="s">
        <v>101</v>
      </c>
      <c r="E29" s="22" t="s">
        <v>119</v>
      </c>
      <c r="F29" s="29">
        <v>733</v>
      </c>
      <c r="G29" s="29">
        <f t="shared" si="1"/>
        <v>8796</v>
      </c>
      <c r="H29" s="29">
        <f t="shared" si="2"/>
        <v>61.083333333333336</v>
      </c>
      <c r="I29" s="29">
        <f t="shared" si="3"/>
        <v>39.166666666666664</v>
      </c>
      <c r="J29" s="29">
        <v>0</v>
      </c>
      <c r="K29" s="29">
        <v>0</v>
      </c>
      <c r="L29" s="29">
        <f t="shared" si="0"/>
        <v>100.25</v>
      </c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</row>
    <row r="30" spans="1:24" ht="52.5" customHeight="1" x14ac:dyDescent="0.25">
      <c r="A30" s="33">
        <v>29</v>
      </c>
      <c r="B30" s="42" t="s">
        <v>170</v>
      </c>
      <c r="C30" s="20" t="s">
        <v>13</v>
      </c>
      <c r="D30" s="21" t="s">
        <v>102</v>
      </c>
      <c r="E30" s="22" t="s">
        <v>119</v>
      </c>
      <c r="F30" s="23">
        <v>733</v>
      </c>
      <c r="G30" s="23">
        <f t="shared" si="1"/>
        <v>8796</v>
      </c>
      <c r="H30" s="29">
        <f t="shared" si="2"/>
        <v>61.083333333333336</v>
      </c>
      <c r="I30" s="29">
        <f t="shared" si="3"/>
        <v>39.166666666666664</v>
      </c>
      <c r="J30" s="23">
        <v>0</v>
      </c>
      <c r="K30" s="23">
        <v>0</v>
      </c>
      <c r="L30" s="23">
        <f t="shared" si="0"/>
        <v>100.25</v>
      </c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</row>
    <row r="31" spans="1:24" s="32" customFormat="1" ht="52.5" customHeight="1" x14ac:dyDescent="0.25">
      <c r="A31" s="33">
        <v>30</v>
      </c>
      <c r="B31" s="42" t="s">
        <v>151</v>
      </c>
      <c r="C31" s="20" t="s">
        <v>13</v>
      </c>
      <c r="D31" s="34" t="s">
        <v>110</v>
      </c>
      <c r="E31" s="22" t="s">
        <v>119</v>
      </c>
      <c r="F31" s="29">
        <v>733</v>
      </c>
      <c r="G31" s="23">
        <f>+F31*7+293.2</f>
        <v>5424.2</v>
      </c>
      <c r="H31" s="29">
        <f>F31/12</f>
        <v>61.083333333333336</v>
      </c>
      <c r="I31" s="29">
        <f t="shared" si="3"/>
        <v>39.166666666666664</v>
      </c>
      <c r="J31" s="23">
        <v>0</v>
      </c>
      <c r="K31" s="23">
        <v>0</v>
      </c>
      <c r="L31" s="23">
        <f t="shared" si="0"/>
        <v>100.25</v>
      </c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</row>
    <row r="32" spans="1:24" ht="52.5" customHeight="1" x14ac:dyDescent="0.25">
      <c r="A32" s="33">
        <v>31</v>
      </c>
      <c r="B32" s="41" t="s">
        <v>53</v>
      </c>
      <c r="C32" s="40" t="s">
        <v>13</v>
      </c>
      <c r="D32" s="21" t="s">
        <v>100</v>
      </c>
      <c r="E32" s="22" t="s">
        <v>121</v>
      </c>
      <c r="F32" s="29">
        <v>675</v>
      </c>
      <c r="G32" s="29">
        <f t="shared" ref="G32:G45" si="4">+F32*12</f>
        <v>8100</v>
      </c>
      <c r="H32" s="29">
        <f t="shared" ref="H32:H47" si="5">(F32*1)/12</f>
        <v>56.25</v>
      </c>
      <c r="I32" s="29">
        <f t="shared" ref="I32:I48" si="6">(470/12)</f>
        <v>39.166666666666664</v>
      </c>
      <c r="J32" s="29">
        <v>0</v>
      </c>
      <c r="K32" s="29">
        <v>0</v>
      </c>
      <c r="L32" s="29">
        <f t="shared" si="0"/>
        <v>95.416666666666657</v>
      </c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</row>
    <row r="33" spans="1:24" ht="63.75" customHeight="1" x14ac:dyDescent="0.25">
      <c r="A33" s="33">
        <v>32</v>
      </c>
      <c r="B33" s="42" t="s">
        <v>171</v>
      </c>
      <c r="C33" s="20" t="s">
        <v>13</v>
      </c>
      <c r="D33" s="25" t="s">
        <v>105</v>
      </c>
      <c r="E33" s="22" t="s">
        <v>121</v>
      </c>
      <c r="F33" s="29">
        <v>675</v>
      </c>
      <c r="G33" s="29">
        <f t="shared" si="4"/>
        <v>8100</v>
      </c>
      <c r="H33" s="29">
        <f t="shared" si="5"/>
        <v>56.25</v>
      </c>
      <c r="I33" s="29">
        <f t="shared" si="6"/>
        <v>39.166666666666664</v>
      </c>
      <c r="J33" s="29">
        <v>0</v>
      </c>
      <c r="K33" s="29">
        <v>0</v>
      </c>
      <c r="L33" s="29">
        <f t="shared" si="0"/>
        <v>95.416666666666657</v>
      </c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</row>
    <row r="34" spans="1:24" ht="52.5" customHeight="1" x14ac:dyDescent="0.25">
      <c r="A34" s="33">
        <v>33</v>
      </c>
      <c r="B34" s="41" t="s">
        <v>85</v>
      </c>
      <c r="C34" s="20" t="s">
        <v>13</v>
      </c>
      <c r="D34" s="25" t="s">
        <v>102</v>
      </c>
      <c r="E34" s="22" t="s">
        <v>121</v>
      </c>
      <c r="F34" s="29">
        <v>675</v>
      </c>
      <c r="G34" s="29">
        <f t="shared" si="4"/>
        <v>8100</v>
      </c>
      <c r="H34" s="29">
        <f t="shared" si="5"/>
        <v>56.25</v>
      </c>
      <c r="I34" s="29">
        <f t="shared" si="6"/>
        <v>39.166666666666664</v>
      </c>
      <c r="J34" s="29">
        <v>0</v>
      </c>
      <c r="K34" s="29">
        <v>0</v>
      </c>
      <c r="L34" s="29">
        <f t="shared" si="0"/>
        <v>95.416666666666657</v>
      </c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</row>
    <row r="35" spans="1:24" ht="52.5" customHeight="1" x14ac:dyDescent="0.25">
      <c r="A35" s="33">
        <v>34</v>
      </c>
      <c r="B35" s="42" t="s">
        <v>172</v>
      </c>
      <c r="C35" s="20" t="s">
        <v>13</v>
      </c>
      <c r="D35" s="21" t="s">
        <v>102</v>
      </c>
      <c r="E35" s="22" t="s">
        <v>121</v>
      </c>
      <c r="F35" s="29">
        <v>675</v>
      </c>
      <c r="G35" s="29">
        <f t="shared" si="4"/>
        <v>8100</v>
      </c>
      <c r="H35" s="29">
        <f t="shared" si="5"/>
        <v>56.25</v>
      </c>
      <c r="I35" s="29">
        <f t="shared" si="6"/>
        <v>39.166666666666664</v>
      </c>
      <c r="J35" s="29">
        <v>0</v>
      </c>
      <c r="K35" s="29">
        <v>0</v>
      </c>
      <c r="L35" s="29">
        <f t="shared" si="0"/>
        <v>95.416666666666657</v>
      </c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</row>
    <row r="36" spans="1:24" ht="52.5" customHeight="1" x14ac:dyDescent="0.25">
      <c r="A36" s="33">
        <v>35</v>
      </c>
      <c r="B36" s="41" t="s">
        <v>55</v>
      </c>
      <c r="C36" s="20" t="s">
        <v>13</v>
      </c>
      <c r="D36" s="21" t="s">
        <v>92</v>
      </c>
      <c r="E36" s="22" t="s">
        <v>121</v>
      </c>
      <c r="F36" s="29">
        <v>675</v>
      </c>
      <c r="G36" s="29">
        <f t="shared" si="4"/>
        <v>8100</v>
      </c>
      <c r="H36" s="29">
        <f t="shared" si="5"/>
        <v>56.25</v>
      </c>
      <c r="I36" s="29">
        <f t="shared" si="6"/>
        <v>39.166666666666664</v>
      </c>
      <c r="J36" s="29">
        <v>0</v>
      </c>
      <c r="K36" s="29">
        <v>0</v>
      </c>
      <c r="L36" s="29">
        <f t="shared" si="0"/>
        <v>95.416666666666657</v>
      </c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</row>
    <row r="37" spans="1:24" ht="52.5" customHeight="1" x14ac:dyDescent="0.25">
      <c r="A37" s="33">
        <v>36</v>
      </c>
      <c r="B37" s="42" t="s">
        <v>173</v>
      </c>
      <c r="C37" s="20" t="s">
        <v>13</v>
      </c>
      <c r="D37" s="21" t="s">
        <v>98</v>
      </c>
      <c r="E37" s="22" t="s">
        <v>121</v>
      </c>
      <c r="F37" s="29">
        <v>675</v>
      </c>
      <c r="G37" s="29">
        <f t="shared" si="4"/>
        <v>8100</v>
      </c>
      <c r="H37" s="29">
        <f t="shared" si="5"/>
        <v>56.25</v>
      </c>
      <c r="I37" s="29">
        <f t="shared" si="6"/>
        <v>39.166666666666664</v>
      </c>
      <c r="J37" s="29">
        <v>0</v>
      </c>
      <c r="K37" s="29">
        <v>0</v>
      </c>
      <c r="L37" s="29">
        <f t="shared" si="0"/>
        <v>95.416666666666657</v>
      </c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</row>
    <row r="38" spans="1:24" ht="52.5" customHeight="1" x14ac:dyDescent="0.25">
      <c r="A38" s="33">
        <v>37</v>
      </c>
      <c r="B38" s="42" t="s">
        <v>174</v>
      </c>
      <c r="C38" s="20" t="s">
        <v>13</v>
      </c>
      <c r="D38" s="21" t="s">
        <v>90</v>
      </c>
      <c r="E38" s="22" t="s">
        <v>121</v>
      </c>
      <c r="F38" s="29">
        <v>675</v>
      </c>
      <c r="G38" s="29">
        <f t="shared" si="4"/>
        <v>8100</v>
      </c>
      <c r="H38" s="29">
        <f t="shared" si="5"/>
        <v>56.25</v>
      </c>
      <c r="I38" s="29">
        <f t="shared" si="6"/>
        <v>39.166666666666664</v>
      </c>
      <c r="J38" s="29">
        <v>0</v>
      </c>
      <c r="K38" s="29">
        <v>0</v>
      </c>
      <c r="L38" s="29">
        <f t="shared" si="0"/>
        <v>95.416666666666657</v>
      </c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</row>
    <row r="39" spans="1:24" s="39" customFormat="1" ht="52.5" customHeight="1" x14ac:dyDescent="0.25">
      <c r="A39" s="33">
        <v>38</v>
      </c>
      <c r="B39" s="41" t="s">
        <v>133</v>
      </c>
      <c r="C39" s="20" t="s">
        <v>13</v>
      </c>
      <c r="D39" s="34" t="s">
        <v>101</v>
      </c>
      <c r="E39" s="22" t="s">
        <v>121</v>
      </c>
      <c r="F39" s="29">
        <v>622</v>
      </c>
      <c r="G39" s="29">
        <f t="shared" si="4"/>
        <v>7464</v>
      </c>
      <c r="H39" s="29">
        <f t="shared" si="5"/>
        <v>51.833333333333336</v>
      </c>
      <c r="I39" s="29">
        <f t="shared" si="6"/>
        <v>39.166666666666664</v>
      </c>
      <c r="J39" s="29">
        <v>0</v>
      </c>
      <c r="K39" s="29">
        <v>0</v>
      </c>
      <c r="L39" s="29">
        <f t="shared" si="0"/>
        <v>91</v>
      </c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</row>
    <row r="40" spans="1:24" s="39" customFormat="1" ht="52.5" customHeight="1" x14ac:dyDescent="0.25">
      <c r="A40" s="33">
        <v>39</v>
      </c>
      <c r="B40" s="42" t="s">
        <v>175</v>
      </c>
      <c r="C40" s="20" t="s">
        <v>13</v>
      </c>
      <c r="D40" s="25" t="s">
        <v>103</v>
      </c>
      <c r="E40" s="22" t="s">
        <v>121</v>
      </c>
      <c r="F40" s="29">
        <v>675</v>
      </c>
      <c r="G40" s="29">
        <f t="shared" si="4"/>
        <v>8100</v>
      </c>
      <c r="H40" s="29">
        <f t="shared" si="5"/>
        <v>56.25</v>
      </c>
      <c r="I40" s="29">
        <f t="shared" si="6"/>
        <v>39.166666666666664</v>
      </c>
      <c r="J40" s="29">
        <v>0</v>
      </c>
      <c r="K40" s="29">
        <v>0</v>
      </c>
      <c r="L40" s="29">
        <f t="shared" si="0"/>
        <v>95.416666666666657</v>
      </c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</row>
    <row r="41" spans="1:24" ht="52.5" customHeight="1" x14ac:dyDescent="0.25">
      <c r="A41" s="33">
        <v>40</v>
      </c>
      <c r="B41" s="41" t="s">
        <v>80</v>
      </c>
      <c r="C41" s="20" t="s">
        <v>13</v>
      </c>
      <c r="D41" s="21" t="s">
        <v>102</v>
      </c>
      <c r="E41" s="22" t="s">
        <v>127</v>
      </c>
      <c r="F41" s="29">
        <v>733</v>
      </c>
      <c r="G41" s="29">
        <f t="shared" si="4"/>
        <v>8796</v>
      </c>
      <c r="H41" s="29">
        <f t="shared" si="5"/>
        <v>61.083333333333336</v>
      </c>
      <c r="I41" s="29">
        <f t="shared" si="6"/>
        <v>39.166666666666664</v>
      </c>
      <c r="J41" s="29">
        <v>0</v>
      </c>
      <c r="K41" s="29">
        <v>0</v>
      </c>
      <c r="L41" s="29">
        <f t="shared" si="0"/>
        <v>100.25</v>
      </c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</row>
    <row r="42" spans="1:24" ht="52.5" customHeight="1" x14ac:dyDescent="0.25">
      <c r="A42" s="33">
        <v>41</v>
      </c>
      <c r="B42" s="42" t="s">
        <v>150</v>
      </c>
      <c r="C42" s="20" t="s">
        <v>13</v>
      </c>
      <c r="D42" s="34" t="s">
        <v>102</v>
      </c>
      <c r="E42" s="22" t="s">
        <v>121</v>
      </c>
      <c r="F42" s="29">
        <v>675</v>
      </c>
      <c r="G42" s="29">
        <f t="shared" si="4"/>
        <v>8100</v>
      </c>
      <c r="H42" s="29">
        <f t="shared" si="5"/>
        <v>56.25</v>
      </c>
      <c r="I42" s="29">
        <f t="shared" si="6"/>
        <v>39.166666666666664</v>
      </c>
      <c r="J42" s="29">
        <v>0</v>
      </c>
      <c r="K42" s="29">
        <v>0</v>
      </c>
      <c r="L42" s="29">
        <f t="shared" si="0"/>
        <v>95.416666666666657</v>
      </c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</row>
    <row r="43" spans="1:24" ht="52.5" customHeight="1" x14ac:dyDescent="0.25">
      <c r="A43" s="33">
        <v>42</v>
      </c>
      <c r="B43" s="41" t="s">
        <v>88</v>
      </c>
      <c r="C43" s="20" t="s">
        <v>13</v>
      </c>
      <c r="D43" s="25" t="s">
        <v>96</v>
      </c>
      <c r="E43" s="22" t="s">
        <v>121</v>
      </c>
      <c r="F43" s="29">
        <v>675</v>
      </c>
      <c r="G43" s="29">
        <f t="shared" si="4"/>
        <v>8100</v>
      </c>
      <c r="H43" s="29">
        <f t="shared" si="5"/>
        <v>56.25</v>
      </c>
      <c r="I43" s="29">
        <f t="shared" si="6"/>
        <v>39.166666666666664</v>
      </c>
      <c r="J43" s="29">
        <v>0</v>
      </c>
      <c r="K43" s="29">
        <v>0</v>
      </c>
      <c r="L43" s="29">
        <f t="shared" si="0"/>
        <v>95.416666666666657</v>
      </c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</row>
    <row r="44" spans="1:24" ht="52.5" customHeight="1" x14ac:dyDescent="0.25">
      <c r="A44" s="33">
        <v>43</v>
      </c>
      <c r="B44" s="41" t="s">
        <v>59</v>
      </c>
      <c r="C44" s="20" t="s">
        <v>13</v>
      </c>
      <c r="D44" s="34" t="s">
        <v>102</v>
      </c>
      <c r="E44" s="22" t="s">
        <v>121</v>
      </c>
      <c r="F44" s="29">
        <v>675</v>
      </c>
      <c r="G44" s="29">
        <f t="shared" si="4"/>
        <v>8100</v>
      </c>
      <c r="H44" s="29">
        <f t="shared" si="5"/>
        <v>56.25</v>
      </c>
      <c r="I44" s="29">
        <f t="shared" si="6"/>
        <v>39.166666666666664</v>
      </c>
      <c r="J44" s="29">
        <v>0</v>
      </c>
      <c r="K44" s="29">
        <v>0</v>
      </c>
      <c r="L44" s="29">
        <f t="shared" si="0"/>
        <v>95.416666666666657</v>
      </c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</row>
    <row r="45" spans="1:24" ht="52.5" customHeight="1" x14ac:dyDescent="0.25">
      <c r="A45" s="33">
        <v>44</v>
      </c>
      <c r="B45" s="42" t="s">
        <v>153</v>
      </c>
      <c r="C45" s="20" t="s">
        <v>13</v>
      </c>
      <c r="D45" s="21" t="s">
        <v>102</v>
      </c>
      <c r="E45" s="22" t="s">
        <v>121</v>
      </c>
      <c r="F45" s="29">
        <v>675</v>
      </c>
      <c r="G45" s="29">
        <f t="shared" si="4"/>
        <v>8100</v>
      </c>
      <c r="H45" s="29">
        <f t="shared" si="5"/>
        <v>56.25</v>
      </c>
      <c r="I45" s="29">
        <f t="shared" si="6"/>
        <v>39.166666666666664</v>
      </c>
      <c r="J45" s="29">
        <v>0</v>
      </c>
      <c r="K45" s="29">
        <v>0</v>
      </c>
      <c r="L45" s="29">
        <f t="shared" si="0"/>
        <v>95.416666666666657</v>
      </c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</row>
    <row r="46" spans="1:24" s="39" customFormat="1" ht="52.5" customHeight="1" x14ac:dyDescent="0.25">
      <c r="A46" s="33">
        <v>45</v>
      </c>
      <c r="B46" s="41" t="s">
        <v>140</v>
      </c>
      <c r="C46" s="35" t="s">
        <v>13</v>
      </c>
      <c r="D46" s="36" t="s">
        <v>102</v>
      </c>
      <c r="E46" s="37" t="s">
        <v>121</v>
      </c>
      <c r="F46" s="29">
        <v>675</v>
      </c>
      <c r="G46" s="29">
        <f>(675*10)+(675/30*28)</f>
        <v>7380</v>
      </c>
      <c r="H46" s="29">
        <f t="shared" si="5"/>
        <v>56.25</v>
      </c>
      <c r="I46" s="29">
        <f t="shared" si="6"/>
        <v>39.166666666666664</v>
      </c>
      <c r="J46" s="29">
        <v>0</v>
      </c>
      <c r="K46" s="29">
        <v>0</v>
      </c>
      <c r="L46" s="29">
        <f t="shared" si="0"/>
        <v>95.416666666666657</v>
      </c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</row>
    <row r="47" spans="1:24" ht="52.5" customHeight="1" x14ac:dyDescent="0.25">
      <c r="A47" s="33">
        <v>46</v>
      </c>
      <c r="B47" s="41" t="s">
        <v>86</v>
      </c>
      <c r="C47" s="20" t="s">
        <v>13</v>
      </c>
      <c r="D47" s="25" t="s">
        <v>96</v>
      </c>
      <c r="E47" s="22" t="s">
        <v>121</v>
      </c>
      <c r="F47" s="29">
        <v>675</v>
      </c>
      <c r="G47" s="29">
        <f>+F47*12</f>
        <v>8100</v>
      </c>
      <c r="H47" s="29">
        <f t="shared" si="5"/>
        <v>56.25</v>
      </c>
      <c r="I47" s="29">
        <f t="shared" si="6"/>
        <v>39.166666666666664</v>
      </c>
      <c r="J47" s="29">
        <v>0</v>
      </c>
      <c r="K47" s="29">
        <v>0</v>
      </c>
      <c r="L47" s="29">
        <f t="shared" si="0"/>
        <v>95.416666666666657</v>
      </c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</row>
    <row r="48" spans="1:24" ht="52.5" customHeight="1" x14ac:dyDescent="0.25">
      <c r="A48" s="33">
        <v>47</v>
      </c>
      <c r="B48" s="42" t="s">
        <v>176</v>
      </c>
      <c r="C48" s="35" t="s">
        <v>13</v>
      </c>
      <c r="D48" s="36" t="s">
        <v>102</v>
      </c>
      <c r="E48" s="37" t="s">
        <v>121</v>
      </c>
      <c r="F48" s="29">
        <v>675</v>
      </c>
      <c r="G48" s="29">
        <f>(675*9)+(675/30*24)</f>
        <v>6615</v>
      </c>
      <c r="H48" s="29">
        <f t="shared" ref="H48" si="7">(F48*1)/12</f>
        <v>56.25</v>
      </c>
      <c r="I48" s="29">
        <f t="shared" si="6"/>
        <v>39.166666666666664</v>
      </c>
      <c r="J48" s="29">
        <v>0</v>
      </c>
      <c r="K48" s="29">
        <v>0</v>
      </c>
      <c r="L48" s="29">
        <f t="shared" si="0"/>
        <v>95.416666666666657</v>
      </c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</row>
    <row r="49" spans="1:24" ht="52.5" customHeight="1" x14ac:dyDescent="0.25">
      <c r="A49" s="33">
        <v>48</v>
      </c>
      <c r="B49" s="42" t="s">
        <v>176</v>
      </c>
      <c r="C49" s="35" t="s">
        <v>13</v>
      </c>
      <c r="D49" s="36" t="s">
        <v>102</v>
      </c>
      <c r="E49" s="37" t="s">
        <v>121</v>
      </c>
      <c r="F49" s="29">
        <v>675</v>
      </c>
      <c r="G49" s="29">
        <f t="shared" ref="G49:G77" si="8">+F49*12</f>
        <v>8100</v>
      </c>
      <c r="H49" s="29">
        <f t="shared" ref="H49:H88" si="9">(F49*1)/12</f>
        <v>56.25</v>
      </c>
      <c r="I49" s="29">
        <f t="shared" ref="I49:I88" si="10">(470/12)</f>
        <v>39.166666666666664</v>
      </c>
      <c r="J49" s="29">
        <v>0</v>
      </c>
      <c r="K49" s="29">
        <v>0</v>
      </c>
      <c r="L49" s="29">
        <f t="shared" si="0"/>
        <v>95.416666666666657</v>
      </c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</row>
    <row r="50" spans="1:24" ht="52.5" customHeight="1" x14ac:dyDescent="0.25">
      <c r="A50" s="33">
        <v>49</v>
      </c>
      <c r="B50" s="41" t="s">
        <v>79</v>
      </c>
      <c r="C50" s="20" t="s">
        <v>13</v>
      </c>
      <c r="D50" s="21" t="s">
        <v>101</v>
      </c>
      <c r="E50" s="22" t="s">
        <v>121</v>
      </c>
      <c r="F50" s="29">
        <v>675</v>
      </c>
      <c r="G50" s="29">
        <f t="shared" si="8"/>
        <v>8100</v>
      </c>
      <c r="H50" s="29">
        <f t="shared" si="9"/>
        <v>56.25</v>
      </c>
      <c r="I50" s="29">
        <f t="shared" si="10"/>
        <v>39.166666666666664</v>
      </c>
      <c r="J50" s="29">
        <v>0</v>
      </c>
      <c r="K50" s="29">
        <v>0</v>
      </c>
      <c r="L50" s="29">
        <f t="shared" si="0"/>
        <v>95.416666666666657</v>
      </c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</row>
    <row r="51" spans="1:24" s="32" customFormat="1" ht="52.5" customHeight="1" x14ac:dyDescent="0.25">
      <c r="A51" s="33">
        <v>50</v>
      </c>
      <c r="B51" s="41" t="s">
        <v>135</v>
      </c>
      <c r="C51" s="20" t="s">
        <v>13</v>
      </c>
      <c r="D51" s="34" t="s">
        <v>102</v>
      </c>
      <c r="E51" s="22" t="s">
        <v>121</v>
      </c>
      <c r="F51" s="29">
        <v>675</v>
      </c>
      <c r="G51" s="29">
        <f t="shared" si="8"/>
        <v>8100</v>
      </c>
      <c r="H51" s="29">
        <f t="shared" si="9"/>
        <v>56.25</v>
      </c>
      <c r="I51" s="29">
        <f t="shared" si="10"/>
        <v>39.166666666666664</v>
      </c>
      <c r="J51" s="29">
        <v>0</v>
      </c>
      <c r="K51" s="29">
        <v>0</v>
      </c>
      <c r="L51" s="29">
        <f t="shared" si="0"/>
        <v>95.416666666666657</v>
      </c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</row>
    <row r="52" spans="1:24" ht="52.5" customHeight="1" x14ac:dyDescent="0.25">
      <c r="A52" s="33">
        <v>51</v>
      </c>
      <c r="B52" s="41" t="s">
        <v>77</v>
      </c>
      <c r="C52" s="20" t="s">
        <v>12</v>
      </c>
      <c r="D52" s="21" t="s">
        <v>110</v>
      </c>
      <c r="E52" s="22" t="s">
        <v>121</v>
      </c>
      <c r="F52" s="29">
        <v>675</v>
      </c>
      <c r="G52" s="29">
        <f t="shared" si="8"/>
        <v>8100</v>
      </c>
      <c r="H52" s="29">
        <f t="shared" si="9"/>
        <v>56.25</v>
      </c>
      <c r="I52" s="29">
        <f t="shared" si="10"/>
        <v>39.166666666666664</v>
      </c>
      <c r="J52" s="29">
        <v>0</v>
      </c>
      <c r="K52" s="29">
        <v>0</v>
      </c>
      <c r="L52" s="29">
        <f t="shared" si="0"/>
        <v>95.416666666666657</v>
      </c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</row>
    <row r="53" spans="1:24" ht="52.5" customHeight="1" x14ac:dyDescent="0.25">
      <c r="A53" s="33">
        <v>52</v>
      </c>
      <c r="B53" s="41" t="s">
        <v>38</v>
      </c>
      <c r="C53" s="20" t="s">
        <v>13</v>
      </c>
      <c r="D53" s="21" t="s">
        <v>100</v>
      </c>
      <c r="E53" s="22" t="s">
        <v>121</v>
      </c>
      <c r="F53" s="29">
        <v>675</v>
      </c>
      <c r="G53" s="29">
        <f t="shared" si="8"/>
        <v>8100</v>
      </c>
      <c r="H53" s="29">
        <f t="shared" si="9"/>
        <v>56.25</v>
      </c>
      <c r="I53" s="29">
        <f t="shared" si="10"/>
        <v>39.166666666666664</v>
      </c>
      <c r="J53" s="29">
        <v>0</v>
      </c>
      <c r="K53" s="29">
        <v>0</v>
      </c>
      <c r="L53" s="29">
        <f t="shared" si="0"/>
        <v>95.416666666666657</v>
      </c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</row>
    <row r="54" spans="1:24" ht="52.5" customHeight="1" x14ac:dyDescent="0.25">
      <c r="A54" s="33">
        <v>53</v>
      </c>
      <c r="B54" s="41" t="s">
        <v>75</v>
      </c>
      <c r="C54" s="20" t="s">
        <v>13</v>
      </c>
      <c r="D54" s="21" t="s">
        <v>96</v>
      </c>
      <c r="E54" s="22" t="s">
        <v>124</v>
      </c>
      <c r="F54" s="29">
        <v>622</v>
      </c>
      <c r="G54" s="29">
        <f t="shared" si="8"/>
        <v>7464</v>
      </c>
      <c r="H54" s="29">
        <f t="shared" si="9"/>
        <v>51.833333333333336</v>
      </c>
      <c r="I54" s="29">
        <f t="shared" si="10"/>
        <v>39.166666666666664</v>
      </c>
      <c r="J54" s="29">
        <v>0</v>
      </c>
      <c r="K54" s="29">
        <v>0</v>
      </c>
      <c r="L54" s="29">
        <f t="shared" si="0"/>
        <v>91</v>
      </c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</row>
    <row r="55" spans="1:24" ht="52.5" customHeight="1" x14ac:dyDescent="0.25">
      <c r="A55" s="33">
        <v>54</v>
      </c>
      <c r="B55" s="41" t="s">
        <v>41</v>
      </c>
      <c r="C55" s="20" t="s">
        <v>12</v>
      </c>
      <c r="D55" s="21" t="s">
        <v>106</v>
      </c>
      <c r="E55" s="22" t="s">
        <v>121</v>
      </c>
      <c r="F55" s="29">
        <v>675</v>
      </c>
      <c r="G55" s="29">
        <f t="shared" si="8"/>
        <v>8100</v>
      </c>
      <c r="H55" s="29">
        <f t="shared" si="9"/>
        <v>56.25</v>
      </c>
      <c r="I55" s="29">
        <f t="shared" si="10"/>
        <v>39.166666666666664</v>
      </c>
      <c r="J55" s="29">
        <v>0</v>
      </c>
      <c r="K55" s="29">
        <v>0</v>
      </c>
      <c r="L55" s="29">
        <f t="shared" si="0"/>
        <v>95.416666666666657</v>
      </c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</row>
    <row r="56" spans="1:24" ht="52.5" customHeight="1" x14ac:dyDescent="0.25">
      <c r="A56" s="33">
        <v>55</v>
      </c>
      <c r="B56" s="42" t="s">
        <v>152</v>
      </c>
      <c r="C56" s="20" t="s">
        <v>13</v>
      </c>
      <c r="D56" s="21" t="s">
        <v>102</v>
      </c>
      <c r="E56" s="22" t="s">
        <v>121</v>
      </c>
      <c r="F56" s="29">
        <v>675</v>
      </c>
      <c r="G56" s="29">
        <f t="shared" si="8"/>
        <v>8100</v>
      </c>
      <c r="H56" s="29">
        <f t="shared" si="9"/>
        <v>56.25</v>
      </c>
      <c r="I56" s="29">
        <f t="shared" si="10"/>
        <v>39.166666666666664</v>
      </c>
      <c r="J56" s="29">
        <v>0</v>
      </c>
      <c r="K56" s="29">
        <v>0</v>
      </c>
      <c r="L56" s="29">
        <f t="shared" si="0"/>
        <v>95.416666666666657</v>
      </c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</row>
    <row r="57" spans="1:24" ht="52.5" customHeight="1" x14ac:dyDescent="0.25">
      <c r="A57" s="33">
        <v>56</v>
      </c>
      <c r="B57" s="41" t="s">
        <v>89</v>
      </c>
      <c r="C57" s="20" t="s">
        <v>12</v>
      </c>
      <c r="D57" s="25" t="s">
        <v>97</v>
      </c>
      <c r="E57" s="22" t="s">
        <v>123</v>
      </c>
      <c r="F57" s="29">
        <v>527</v>
      </c>
      <c r="G57" s="29">
        <f t="shared" si="8"/>
        <v>6324</v>
      </c>
      <c r="H57" s="29">
        <f t="shared" si="9"/>
        <v>43.916666666666664</v>
      </c>
      <c r="I57" s="29">
        <f t="shared" si="10"/>
        <v>39.166666666666664</v>
      </c>
      <c r="J57" s="29">
        <v>135.93</v>
      </c>
      <c r="K57" s="29">
        <v>0</v>
      </c>
      <c r="L57" s="29">
        <f t="shared" si="0"/>
        <v>219.01333333333332</v>
      </c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</row>
    <row r="58" spans="1:24" ht="52.5" customHeight="1" x14ac:dyDescent="0.25">
      <c r="A58" s="33">
        <v>57</v>
      </c>
      <c r="B58" s="41" t="s">
        <v>89</v>
      </c>
      <c r="C58" s="20" t="s">
        <v>12</v>
      </c>
      <c r="D58" s="21" t="s">
        <v>97</v>
      </c>
      <c r="E58" s="22" t="s">
        <v>123</v>
      </c>
      <c r="F58" s="29">
        <v>527</v>
      </c>
      <c r="G58" s="29">
        <f t="shared" si="8"/>
        <v>6324</v>
      </c>
      <c r="H58" s="29">
        <f t="shared" si="9"/>
        <v>43.916666666666664</v>
      </c>
      <c r="I58" s="29">
        <f t="shared" si="10"/>
        <v>39.166666666666664</v>
      </c>
      <c r="J58" s="29">
        <v>0</v>
      </c>
      <c r="K58" s="29">
        <v>0</v>
      </c>
      <c r="L58" s="29">
        <f t="shared" si="0"/>
        <v>83.083333333333329</v>
      </c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</row>
    <row r="59" spans="1:24" ht="52.5" customHeight="1" x14ac:dyDescent="0.25">
      <c r="A59" s="33">
        <v>58</v>
      </c>
      <c r="B59" s="41" t="s">
        <v>40</v>
      </c>
      <c r="C59" s="20" t="s">
        <v>13</v>
      </c>
      <c r="D59" s="21" t="s">
        <v>96</v>
      </c>
      <c r="E59" s="24" t="s">
        <v>114</v>
      </c>
      <c r="F59" s="29">
        <v>2034</v>
      </c>
      <c r="G59" s="29">
        <f t="shared" si="8"/>
        <v>24408</v>
      </c>
      <c r="H59" s="29">
        <f t="shared" si="9"/>
        <v>169.5</v>
      </c>
      <c r="I59" s="29">
        <f t="shared" si="10"/>
        <v>39.166666666666664</v>
      </c>
      <c r="J59" s="29">
        <v>0</v>
      </c>
      <c r="K59" s="29">
        <v>0</v>
      </c>
      <c r="L59" s="29">
        <f t="shared" si="0"/>
        <v>208.66666666666666</v>
      </c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</row>
    <row r="60" spans="1:24" ht="52.5" customHeight="1" x14ac:dyDescent="0.25">
      <c r="A60" s="33">
        <v>59</v>
      </c>
      <c r="B60" s="41" t="s">
        <v>40</v>
      </c>
      <c r="C60" s="20" t="s">
        <v>13</v>
      </c>
      <c r="D60" s="21" t="s">
        <v>96</v>
      </c>
      <c r="E60" s="24" t="s">
        <v>114</v>
      </c>
      <c r="F60" s="29">
        <v>2034</v>
      </c>
      <c r="G60" s="29">
        <f t="shared" si="8"/>
        <v>24408</v>
      </c>
      <c r="H60" s="29">
        <f t="shared" si="9"/>
        <v>169.5</v>
      </c>
      <c r="I60" s="29">
        <f t="shared" si="10"/>
        <v>39.166666666666664</v>
      </c>
      <c r="J60" s="29">
        <v>0</v>
      </c>
      <c r="K60" s="29">
        <v>0</v>
      </c>
      <c r="L60" s="29">
        <f t="shared" si="0"/>
        <v>208.66666666666666</v>
      </c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</row>
    <row r="61" spans="1:24" ht="52.5" customHeight="1" x14ac:dyDescent="0.25">
      <c r="A61" s="33">
        <v>60</v>
      </c>
      <c r="B61" s="41" t="s">
        <v>40</v>
      </c>
      <c r="C61" s="20" t="s">
        <v>13</v>
      </c>
      <c r="D61" s="21" t="s">
        <v>96</v>
      </c>
      <c r="E61" s="24" t="s">
        <v>114</v>
      </c>
      <c r="F61" s="29">
        <v>2034</v>
      </c>
      <c r="G61" s="29">
        <f t="shared" si="8"/>
        <v>24408</v>
      </c>
      <c r="H61" s="29">
        <f t="shared" si="9"/>
        <v>169.5</v>
      </c>
      <c r="I61" s="29">
        <f t="shared" si="10"/>
        <v>39.166666666666664</v>
      </c>
      <c r="J61" s="29">
        <v>0</v>
      </c>
      <c r="K61" s="29">
        <v>0</v>
      </c>
      <c r="L61" s="29">
        <f t="shared" si="0"/>
        <v>208.66666666666666</v>
      </c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</row>
    <row r="62" spans="1:24" ht="52.5" customHeight="1" x14ac:dyDescent="0.25">
      <c r="A62" s="33">
        <v>61</v>
      </c>
      <c r="B62" s="41" t="s">
        <v>40</v>
      </c>
      <c r="C62" s="20" t="s">
        <v>13</v>
      </c>
      <c r="D62" s="21" t="s">
        <v>96</v>
      </c>
      <c r="E62" s="24" t="s">
        <v>114</v>
      </c>
      <c r="F62" s="29">
        <v>2034</v>
      </c>
      <c r="G62" s="29">
        <f t="shared" si="8"/>
        <v>24408</v>
      </c>
      <c r="H62" s="29">
        <f t="shared" si="9"/>
        <v>169.5</v>
      </c>
      <c r="I62" s="29">
        <f t="shared" si="10"/>
        <v>39.166666666666664</v>
      </c>
      <c r="J62" s="29">
        <v>0</v>
      </c>
      <c r="K62" s="29">
        <v>0</v>
      </c>
      <c r="L62" s="29">
        <f t="shared" si="0"/>
        <v>208.66666666666666</v>
      </c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</row>
    <row r="63" spans="1:24" ht="52.5" customHeight="1" x14ac:dyDescent="0.25">
      <c r="A63" s="33">
        <v>62</v>
      </c>
      <c r="B63" s="41" t="s">
        <v>40</v>
      </c>
      <c r="C63" s="20" t="s">
        <v>13</v>
      </c>
      <c r="D63" s="21" t="s">
        <v>96</v>
      </c>
      <c r="E63" s="24" t="s">
        <v>114</v>
      </c>
      <c r="F63" s="29">
        <v>2034</v>
      </c>
      <c r="G63" s="29">
        <f t="shared" si="8"/>
        <v>24408</v>
      </c>
      <c r="H63" s="29">
        <f t="shared" si="9"/>
        <v>169.5</v>
      </c>
      <c r="I63" s="29">
        <f t="shared" si="10"/>
        <v>39.166666666666664</v>
      </c>
      <c r="J63" s="29">
        <v>0</v>
      </c>
      <c r="K63" s="29">
        <v>0</v>
      </c>
      <c r="L63" s="29">
        <f t="shared" si="0"/>
        <v>208.66666666666666</v>
      </c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</row>
    <row r="64" spans="1:24" ht="52.5" customHeight="1" x14ac:dyDescent="0.25">
      <c r="A64" s="33">
        <v>63</v>
      </c>
      <c r="B64" s="42" t="s">
        <v>177</v>
      </c>
      <c r="C64" s="20" t="s">
        <v>12</v>
      </c>
      <c r="D64" s="21" t="s">
        <v>97</v>
      </c>
      <c r="E64" s="22" t="s">
        <v>121</v>
      </c>
      <c r="F64" s="29">
        <v>675</v>
      </c>
      <c r="G64" s="29">
        <f t="shared" si="8"/>
        <v>8100</v>
      </c>
      <c r="H64" s="29">
        <f t="shared" si="9"/>
        <v>56.25</v>
      </c>
      <c r="I64" s="29">
        <f t="shared" si="10"/>
        <v>39.166666666666664</v>
      </c>
      <c r="J64" s="29">
        <v>0</v>
      </c>
      <c r="K64" s="29">
        <v>0</v>
      </c>
      <c r="L64" s="29">
        <f t="shared" si="0"/>
        <v>95.416666666666657</v>
      </c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</row>
    <row r="65" spans="1:24" ht="52.5" customHeight="1" x14ac:dyDescent="0.25">
      <c r="A65" s="33">
        <v>64</v>
      </c>
      <c r="B65" s="42" t="s">
        <v>177</v>
      </c>
      <c r="C65" s="20" t="s">
        <v>12</v>
      </c>
      <c r="D65" s="21" t="s">
        <v>97</v>
      </c>
      <c r="E65" s="22" t="s">
        <v>121</v>
      </c>
      <c r="F65" s="29">
        <v>675</v>
      </c>
      <c r="G65" s="29">
        <f t="shared" si="8"/>
        <v>8100</v>
      </c>
      <c r="H65" s="29">
        <f t="shared" si="9"/>
        <v>56.25</v>
      </c>
      <c r="I65" s="29">
        <f t="shared" si="10"/>
        <v>39.166666666666664</v>
      </c>
      <c r="J65" s="29">
        <v>0</v>
      </c>
      <c r="K65" s="29">
        <v>0</v>
      </c>
      <c r="L65" s="29">
        <f t="shared" ref="L65:L126" si="11">SUM(H65:K65)</f>
        <v>95.416666666666657</v>
      </c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</row>
    <row r="66" spans="1:24" ht="52.5" customHeight="1" x14ac:dyDescent="0.25">
      <c r="A66" s="33">
        <v>65</v>
      </c>
      <c r="B66" s="42" t="s">
        <v>177</v>
      </c>
      <c r="C66" s="20" t="s">
        <v>12</v>
      </c>
      <c r="D66" s="21" t="s">
        <v>97</v>
      </c>
      <c r="E66" s="22" t="s">
        <v>121</v>
      </c>
      <c r="F66" s="29">
        <v>675</v>
      </c>
      <c r="G66" s="29">
        <f t="shared" si="8"/>
        <v>8100</v>
      </c>
      <c r="H66" s="29">
        <f t="shared" si="9"/>
        <v>56.25</v>
      </c>
      <c r="I66" s="29">
        <f t="shared" si="10"/>
        <v>39.166666666666664</v>
      </c>
      <c r="J66" s="29">
        <v>0</v>
      </c>
      <c r="K66" s="29">
        <v>0</v>
      </c>
      <c r="L66" s="29">
        <f t="shared" si="11"/>
        <v>95.416666666666657</v>
      </c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</row>
    <row r="67" spans="1:24" ht="52.5" customHeight="1" x14ac:dyDescent="0.25">
      <c r="A67" s="33">
        <v>66</v>
      </c>
      <c r="B67" s="42" t="s">
        <v>177</v>
      </c>
      <c r="C67" s="20" t="s">
        <v>12</v>
      </c>
      <c r="D67" s="21" t="s">
        <v>97</v>
      </c>
      <c r="E67" s="22" t="s">
        <v>121</v>
      </c>
      <c r="F67" s="29">
        <v>675</v>
      </c>
      <c r="G67" s="29">
        <f t="shared" si="8"/>
        <v>8100</v>
      </c>
      <c r="H67" s="29">
        <f t="shared" si="9"/>
        <v>56.25</v>
      </c>
      <c r="I67" s="29">
        <f t="shared" si="10"/>
        <v>39.166666666666664</v>
      </c>
      <c r="J67" s="29">
        <v>0</v>
      </c>
      <c r="K67" s="29">
        <v>0</v>
      </c>
      <c r="L67" s="29">
        <f t="shared" si="11"/>
        <v>95.416666666666657</v>
      </c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</row>
    <row r="68" spans="1:24" ht="52.5" customHeight="1" x14ac:dyDescent="0.25">
      <c r="A68" s="33">
        <v>67</v>
      </c>
      <c r="B68" s="41" t="s">
        <v>146</v>
      </c>
      <c r="C68" s="20" t="s">
        <v>12</v>
      </c>
      <c r="D68" s="21" t="s">
        <v>97</v>
      </c>
      <c r="E68" s="22" t="s">
        <v>121</v>
      </c>
      <c r="F68" s="29">
        <v>675</v>
      </c>
      <c r="G68" s="29">
        <f t="shared" si="8"/>
        <v>8100</v>
      </c>
      <c r="H68" s="29">
        <f t="shared" si="9"/>
        <v>56.25</v>
      </c>
      <c r="I68" s="29">
        <f t="shared" si="10"/>
        <v>39.166666666666664</v>
      </c>
      <c r="J68" s="29">
        <v>511.93</v>
      </c>
      <c r="K68" s="29">
        <v>0</v>
      </c>
      <c r="L68" s="29">
        <f t="shared" si="11"/>
        <v>607.34666666666669</v>
      </c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</row>
    <row r="69" spans="1:24" ht="52.5" customHeight="1" x14ac:dyDescent="0.25">
      <c r="A69" s="33">
        <v>68</v>
      </c>
      <c r="B69" s="41" t="s">
        <v>146</v>
      </c>
      <c r="C69" s="20" t="s">
        <v>12</v>
      </c>
      <c r="D69" s="21" t="s">
        <v>97</v>
      </c>
      <c r="E69" s="22" t="s">
        <v>121</v>
      </c>
      <c r="F69" s="29">
        <v>675</v>
      </c>
      <c r="G69" s="29">
        <f t="shared" si="8"/>
        <v>8100</v>
      </c>
      <c r="H69" s="29">
        <f t="shared" si="9"/>
        <v>56.25</v>
      </c>
      <c r="I69" s="29">
        <f t="shared" si="10"/>
        <v>39.166666666666664</v>
      </c>
      <c r="J69" s="29">
        <v>548.98</v>
      </c>
      <c r="K69" s="29">
        <v>0</v>
      </c>
      <c r="L69" s="29">
        <f t="shared" si="11"/>
        <v>644.39666666666665</v>
      </c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</row>
    <row r="70" spans="1:24" s="32" customFormat="1" ht="52.5" customHeight="1" x14ac:dyDescent="0.25">
      <c r="A70" s="33">
        <v>69</v>
      </c>
      <c r="B70" s="41" t="s">
        <v>146</v>
      </c>
      <c r="C70" s="20" t="s">
        <v>12</v>
      </c>
      <c r="D70" s="34" t="s">
        <v>93</v>
      </c>
      <c r="E70" s="22" t="s">
        <v>121</v>
      </c>
      <c r="F70" s="29">
        <v>675</v>
      </c>
      <c r="G70" s="29">
        <f t="shared" ref="G70" si="12">+F70*12</f>
        <v>8100</v>
      </c>
      <c r="H70" s="29">
        <f t="shared" ref="H70" si="13">(F70*1)/12</f>
        <v>56.25</v>
      </c>
      <c r="I70" s="29">
        <f t="shared" si="10"/>
        <v>39.166666666666664</v>
      </c>
      <c r="J70" s="29">
        <v>0</v>
      </c>
      <c r="K70" s="29">
        <v>0</v>
      </c>
      <c r="L70" s="29">
        <f t="shared" ref="L70" si="14">SUM(H70:K70)</f>
        <v>95.416666666666657</v>
      </c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</row>
    <row r="71" spans="1:24" ht="52.5" customHeight="1" x14ac:dyDescent="0.25">
      <c r="A71" s="33">
        <v>70</v>
      </c>
      <c r="B71" s="41" t="s">
        <v>146</v>
      </c>
      <c r="C71" s="20" t="s">
        <v>12</v>
      </c>
      <c r="D71" s="21" t="s">
        <v>93</v>
      </c>
      <c r="E71" s="22" t="s">
        <v>121</v>
      </c>
      <c r="F71" s="29">
        <v>675</v>
      </c>
      <c r="G71" s="29">
        <f t="shared" si="8"/>
        <v>8100</v>
      </c>
      <c r="H71" s="29">
        <f t="shared" si="9"/>
        <v>56.25</v>
      </c>
      <c r="I71" s="29">
        <f t="shared" si="10"/>
        <v>39.166666666666664</v>
      </c>
      <c r="J71" s="29">
        <v>0</v>
      </c>
      <c r="K71" s="29">
        <v>0</v>
      </c>
      <c r="L71" s="29">
        <f t="shared" si="11"/>
        <v>95.416666666666657</v>
      </c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</row>
    <row r="72" spans="1:24" ht="52.5" customHeight="1" x14ac:dyDescent="0.25">
      <c r="A72" s="33">
        <v>71</v>
      </c>
      <c r="B72" s="41" t="s">
        <v>146</v>
      </c>
      <c r="C72" s="20" t="s">
        <v>12</v>
      </c>
      <c r="D72" s="21" t="s">
        <v>93</v>
      </c>
      <c r="E72" s="22" t="s">
        <v>121</v>
      </c>
      <c r="F72" s="29">
        <v>675</v>
      </c>
      <c r="G72" s="29">
        <f t="shared" si="8"/>
        <v>8100</v>
      </c>
      <c r="H72" s="29">
        <f t="shared" si="9"/>
        <v>56.25</v>
      </c>
      <c r="I72" s="29">
        <f t="shared" si="10"/>
        <v>39.166666666666664</v>
      </c>
      <c r="J72" s="29">
        <v>0</v>
      </c>
      <c r="K72" s="29">
        <v>0</v>
      </c>
      <c r="L72" s="29">
        <f t="shared" si="11"/>
        <v>95.416666666666657</v>
      </c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</row>
    <row r="73" spans="1:24" ht="52.5" customHeight="1" x14ac:dyDescent="0.25">
      <c r="A73" s="33">
        <v>72</v>
      </c>
      <c r="B73" s="41" t="s">
        <v>146</v>
      </c>
      <c r="C73" s="20" t="s">
        <v>12</v>
      </c>
      <c r="D73" s="21" t="s">
        <v>93</v>
      </c>
      <c r="E73" s="22" t="s">
        <v>121</v>
      </c>
      <c r="F73" s="29">
        <v>675</v>
      </c>
      <c r="G73" s="29">
        <f t="shared" si="8"/>
        <v>8100</v>
      </c>
      <c r="H73" s="29">
        <f t="shared" si="9"/>
        <v>56.25</v>
      </c>
      <c r="I73" s="29">
        <f t="shared" si="10"/>
        <v>39.166666666666664</v>
      </c>
      <c r="J73" s="29">
        <v>0</v>
      </c>
      <c r="K73" s="29">
        <v>0</v>
      </c>
      <c r="L73" s="29">
        <f t="shared" si="11"/>
        <v>95.416666666666657</v>
      </c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</row>
    <row r="74" spans="1:24" ht="52.5" customHeight="1" x14ac:dyDescent="0.25">
      <c r="A74" s="33">
        <v>73</v>
      </c>
      <c r="B74" s="41" t="s">
        <v>146</v>
      </c>
      <c r="C74" s="20" t="s">
        <v>12</v>
      </c>
      <c r="D74" s="21" t="s">
        <v>97</v>
      </c>
      <c r="E74" s="22" t="s">
        <v>121</v>
      </c>
      <c r="F74" s="29">
        <v>675</v>
      </c>
      <c r="G74" s="29">
        <f t="shared" si="8"/>
        <v>8100</v>
      </c>
      <c r="H74" s="29">
        <f t="shared" si="9"/>
        <v>56.25</v>
      </c>
      <c r="I74" s="29">
        <f t="shared" si="10"/>
        <v>39.166666666666664</v>
      </c>
      <c r="J74" s="29">
        <v>0</v>
      </c>
      <c r="K74" s="29">
        <v>0</v>
      </c>
      <c r="L74" s="29">
        <f t="shared" si="11"/>
        <v>95.416666666666657</v>
      </c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</row>
    <row r="75" spans="1:24" ht="52.5" customHeight="1" x14ac:dyDescent="0.25">
      <c r="A75" s="33">
        <v>74</v>
      </c>
      <c r="B75" s="41" t="s">
        <v>146</v>
      </c>
      <c r="C75" s="20" t="s">
        <v>12</v>
      </c>
      <c r="D75" s="25" t="s">
        <v>97</v>
      </c>
      <c r="E75" s="22" t="s">
        <v>121</v>
      </c>
      <c r="F75" s="29">
        <v>675</v>
      </c>
      <c r="G75" s="29">
        <f t="shared" si="8"/>
        <v>8100</v>
      </c>
      <c r="H75" s="29">
        <f t="shared" si="9"/>
        <v>56.25</v>
      </c>
      <c r="I75" s="29">
        <f t="shared" si="10"/>
        <v>39.166666666666664</v>
      </c>
      <c r="J75" s="29">
        <v>0</v>
      </c>
      <c r="K75" s="29">
        <v>0</v>
      </c>
      <c r="L75" s="29">
        <f t="shared" si="11"/>
        <v>95.416666666666657</v>
      </c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</row>
    <row r="76" spans="1:24" ht="52.5" customHeight="1" x14ac:dyDescent="0.25">
      <c r="A76" s="33">
        <v>75</v>
      </c>
      <c r="B76" s="42" t="s">
        <v>178</v>
      </c>
      <c r="C76" s="20" t="s">
        <v>12</v>
      </c>
      <c r="D76" s="21" t="s">
        <v>111</v>
      </c>
      <c r="E76" s="22" t="s">
        <v>121</v>
      </c>
      <c r="F76" s="29">
        <v>675</v>
      </c>
      <c r="G76" s="29">
        <f t="shared" si="8"/>
        <v>8100</v>
      </c>
      <c r="H76" s="29">
        <f t="shared" si="9"/>
        <v>56.25</v>
      </c>
      <c r="I76" s="29">
        <f t="shared" si="10"/>
        <v>39.166666666666664</v>
      </c>
      <c r="J76" s="29">
        <v>0</v>
      </c>
      <c r="K76" s="29">
        <v>0</v>
      </c>
      <c r="L76" s="29">
        <f t="shared" si="11"/>
        <v>95.416666666666657</v>
      </c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</row>
    <row r="77" spans="1:24" ht="52.5" customHeight="1" x14ac:dyDescent="0.25">
      <c r="A77" s="33">
        <v>76</v>
      </c>
      <c r="B77" s="41" t="s">
        <v>33</v>
      </c>
      <c r="C77" s="20" t="s">
        <v>13</v>
      </c>
      <c r="D77" s="21" t="s">
        <v>101</v>
      </c>
      <c r="E77" s="22" t="s">
        <v>116</v>
      </c>
      <c r="F77" s="29">
        <v>1212</v>
      </c>
      <c r="G77" s="29">
        <f t="shared" si="8"/>
        <v>14544</v>
      </c>
      <c r="H77" s="29">
        <f t="shared" si="9"/>
        <v>101</v>
      </c>
      <c r="I77" s="29">
        <f t="shared" si="10"/>
        <v>39.166666666666664</v>
      </c>
      <c r="J77" s="29">
        <v>0</v>
      </c>
      <c r="K77" s="29">
        <v>0</v>
      </c>
      <c r="L77" s="29">
        <f t="shared" si="11"/>
        <v>140.16666666666666</v>
      </c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</row>
    <row r="78" spans="1:24" ht="52.5" customHeight="1" x14ac:dyDescent="0.25">
      <c r="A78" s="33">
        <v>77</v>
      </c>
      <c r="B78" s="41" t="s">
        <v>137</v>
      </c>
      <c r="C78" s="20" t="s">
        <v>13</v>
      </c>
      <c r="D78" s="21" t="s">
        <v>102</v>
      </c>
      <c r="E78" s="22" t="s">
        <v>120</v>
      </c>
      <c r="F78" s="29">
        <v>1412</v>
      </c>
      <c r="G78" s="29">
        <f>(F78/12/30*4)+F78*4</f>
        <v>5663.6888888888889</v>
      </c>
      <c r="H78" s="29">
        <f t="shared" si="9"/>
        <v>117.66666666666667</v>
      </c>
      <c r="I78" s="29">
        <f t="shared" si="10"/>
        <v>39.166666666666664</v>
      </c>
      <c r="J78" s="29">
        <v>0</v>
      </c>
      <c r="K78" s="29">
        <v>0</v>
      </c>
      <c r="L78" s="29">
        <f t="shared" si="11"/>
        <v>156.83333333333334</v>
      </c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</row>
    <row r="79" spans="1:24" s="32" customFormat="1" ht="52.5" customHeight="1" x14ac:dyDescent="0.25">
      <c r="A79" s="33">
        <v>78</v>
      </c>
      <c r="B79" s="42" t="s">
        <v>156</v>
      </c>
      <c r="C79" s="20" t="s">
        <v>13</v>
      </c>
      <c r="D79" s="34" t="s">
        <v>96</v>
      </c>
      <c r="E79" s="22" t="s">
        <v>116</v>
      </c>
      <c r="F79" s="29">
        <v>1212</v>
      </c>
      <c r="G79" s="29">
        <f>(F79/12/30*26)+F79*4</f>
        <v>4935.5333333333338</v>
      </c>
      <c r="H79" s="29">
        <f>(F79*1)/12/30*26</f>
        <v>87.533333333333331</v>
      </c>
      <c r="I79" s="29">
        <f>(470/12/30*26)</f>
        <v>33.944444444444443</v>
      </c>
      <c r="J79" s="29">
        <v>0</v>
      </c>
      <c r="K79" s="29">
        <v>0</v>
      </c>
      <c r="L79" s="29">
        <f>SUM(H79:K79)</f>
        <v>121.47777777777777</v>
      </c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</row>
    <row r="80" spans="1:24" ht="52.5" customHeight="1" x14ac:dyDescent="0.25">
      <c r="A80" s="33">
        <v>79</v>
      </c>
      <c r="B80" s="41" t="s">
        <v>54</v>
      </c>
      <c r="C80" s="20" t="s">
        <v>13</v>
      </c>
      <c r="D80" s="21" t="s">
        <v>94</v>
      </c>
      <c r="E80" s="22" t="s">
        <v>116</v>
      </c>
      <c r="F80" s="29">
        <v>1212</v>
      </c>
      <c r="G80" s="29">
        <f t="shared" ref="G80:G88" si="15">+F80*12</f>
        <v>14544</v>
      </c>
      <c r="H80" s="29">
        <f t="shared" si="9"/>
        <v>101</v>
      </c>
      <c r="I80" s="29">
        <f t="shared" si="10"/>
        <v>39.166666666666664</v>
      </c>
      <c r="J80" s="29">
        <v>0</v>
      </c>
      <c r="K80" s="29">
        <v>0</v>
      </c>
      <c r="L80" s="29">
        <f t="shared" si="11"/>
        <v>140.16666666666666</v>
      </c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</row>
    <row r="81" spans="1:24" ht="52.5" customHeight="1" x14ac:dyDescent="0.25">
      <c r="A81" s="33">
        <v>80</v>
      </c>
      <c r="B81" s="42" t="s">
        <v>179</v>
      </c>
      <c r="C81" s="20" t="s">
        <v>13</v>
      </c>
      <c r="D81" s="21" t="s">
        <v>96</v>
      </c>
      <c r="E81" s="22" t="s">
        <v>118</v>
      </c>
      <c r="F81" s="29">
        <v>817</v>
      </c>
      <c r="G81" s="29">
        <f t="shared" si="15"/>
        <v>9804</v>
      </c>
      <c r="H81" s="29">
        <f t="shared" si="9"/>
        <v>68.083333333333329</v>
      </c>
      <c r="I81" s="29">
        <f t="shared" si="10"/>
        <v>39.166666666666664</v>
      </c>
      <c r="J81" s="29">
        <v>0</v>
      </c>
      <c r="K81" s="29">
        <v>0</v>
      </c>
      <c r="L81" s="29">
        <f t="shared" si="11"/>
        <v>107.25</v>
      </c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</row>
    <row r="82" spans="1:24" ht="52.5" customHeight="1" x14ac:dyDescent="0.25">
      <c r="A82" s="33">
        <v>81</v>
      </c>
      <c r="B82" s="42" t="s">
        <v>188</v>
      </c>
      <c r="C82" s="20" t="s">
        <v>13</v>
      </c>
      <c r="D82" s="21" t="s">
        <v>102</v>
      </c>
      <c r="E82" s="44" t="s">
        <v>189</v>
      </c>
      <c r="F82" s="29">
        <v>1760</v>
      </c>
      <c r="G82" s="29">
        <f t="shared" si="15"/>
        <v>21120</v>
      </c>
      <c r="H82" s="29">
        <f t="shared" si="9"/>
        <v>146.66666666666666</v>
      </c>
      <c r="I82" s="29">
        <f t="shared" si="10"/>
        <v>39.166666666666664</v>
      </c>
      <c r="J82" s="29">
        <v>0</v>
      </c>
      <c r="K82" s="29">
        <v>0</v>
      </c>
      <c r="L82" s="29">
        <f>SUM(H82:K82)</f>
        <v>185.83333333333331</v>
      </c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</row>
    <row r="83" spans="1:24" ht="52.5" customHeight="1" x14ac:dyDescent="0.25">
      <c r="A83" s="33">
        <v>82</v>
      </c>
      <c r="B83" s="41" t="s">
        <v>83</v>
      </c>
      <c r="C83" s="20" t="s">
        <v>13</v>
      </c>
      <c r="D83" s="21" t="s">
        <v>108</v>
      </c>
      <c r="E83" s="22" t="s">
        <v>116</v>
      </c>
      <c r="F83" s="29">
        <v>1212</v>
      </c>
      <c r="G83" s="29">
        <f t="shared" si="15"/>
        <v>14544</v>
      </c>
      <c r="H83" s="29">
        <f t="shared" si="9"/>
        <v>101</v>
      </c>
      <c r="I83" s="29">
        <f t="shared" si="10"/>
        <v>39.166666666666664</v>
      </c>
      <c r="J83" s="29">
        <v>0</v>
      </c>
      <c r="K83" s="29">
        <v>0</v>
      </c>
      <c r="L83" s="29">
        <f t="shared" si="11"/>
        <v>140.16666666666666</v>
      </c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</row>
    <row r="84" spans="1:24" ht="52.5" customHeight="1" x14ac:dyDescent="0.25">
      <c r="A84" s="33">
        <v>83</v>
      </c>
      <c r="B84" s="41" t="s">
        <v>87</v>
      </c>
      <c r="C84" s="20" t="s">
        <v>13</v>
      </c>
      <c r="D84" s="21" t="s">
        <v>92</v>
      </c>
      <c r="E84" s="22" t="s">
        <v>116</v>
      </c>
      <c r="F84" s="29">
        <v>1212</v>
      </c>
      <c r="G84" s="29">
        <f t="shared" si="15"/>
        <v>14544</v>
      </c>
      <c r="H84" s="29">
        <f t="shared" si="9"/>
        <v>101</v>
      </c>
      <c r="I84" s="29">
        <f t="shared" si="10"/>
        <v>39.166666666666664</v>
      </c>
      <c r="J84" s="29">
        <v>0</v>
      </c>
      <c r="K84" s="29">
        <v>0</v>
      </c>
      <c r="L84" s="29">
        <f t="shared" si="11"/>
        <v>140.16666666666666</v>
      </c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</row>
    <row r="85" spans="1:24" ht="52.5" customHeight="1" x14ac:dyDescent="0.25">
      <c r="A85" s="33">
        <v>84</v>
      </c>
      <c r="B85" s="41" t="s">
        <v>60</v>
      </c>
      <c r="C85" s="20" t="s">
        <v>13</v>
      </c>
      <c r="D85" s="21" t="s">
        <v>109</v>
      </c>
      <c r="E85" s="22" t="s">
        <v>125</v>
      </c>
      <c r="F85" s="29">
        <v>986</v>
      </c>
      <c r="G85" s="29">
        <f t="shared" si="15"/>
        <v>11832</v>
      </c>
      <c r="H85" s="29">
        <f t="shared" si="9"/>
        <v>82.166666666666671</v>
      </c>
      <c r="I85" s="29">
        <f t="shared" si="10"/>
        <v>39.166666666666664</v>
      </c>
      <c r="J85" s="29">
        <v>0</v>
      </c>
      <c r="K85" s="29">
        <v>0</v>
      </c>
      <c r="L85" s="29">
        <f t="shared" si="11"/>
        <v>121.33333333333334</v>
      </c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</row>
    <row r="86" spans="1:24" ht="52.5" customHeight="1" x14ac:dyDescent="0.25">
      <c r="A86" s="33">
        <v>85</v>
      </c>
      <c r="B86" s="42" t="s">
        <v>187</v>
      </c>
      <c r="C86" s="20" t="s">
        <v>13</v>
      </c>
      <c r="D86" s="25" t="s">
        <v>97</v>
      </c>
      <c r="E86" s="22" t="s">
        <v>118</v>
      </c>
      <c r="F86" s="29">
        <v>817</v>
      </c>
      <c r="G86" s="29">
        <f t="shared" si="15"/>
        <v>9804</v>
      </c>
      <c r="H86" s="29">
        <f t="shared" si="9"/>
        <v>68.083333333333329</v>
      </c>
      <c r="I86" s="29">
        <f t="shared" si="10"/>
        <v>39.166666666666664</v>
      </c>
      <c r="J86" s="29">
        <v>0</v>
      </c>
      <c r="K86" s="29">
        <v>0</v>
      </c>
      <c r="L86" s="29">
        <f t="shared" si="11"/>
        <v>107.25</v>
      </c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</row>
    <row r="87" spans="1:24" ht="52.5" customHeight="1" x14ac:dyDescent="0.25">
      <c r="A87" s="33">
        <v>86</v>
      </c>
      <c r="B87" s="41" t="s">
        <v>47</v>
      </c>
      <c r="C87" s="20" t="s">
        <v>13</v>
      </c>
      <c r="D87" s="34" t="s">
        <v>101</v>
      </c>
      <c r="E87" s="22" t="s">
        <v>116</v>
      </c>
      <c r="F87" s="29">
        <v>1212</v>
      </c>
      <c r="G87" s="29">
        <f t="shared" si="15"/>
        <v>14544</v>
      </c>
      <c r="H87" s="29">
        <f t="shared" si="9"/>
        <v>101</v>
      </c>
      <c r="I87" s="29">
        <f t="shared" si="10"/>
        <v>39.166666666666664</v>
      </c>
      <c r="J87" s="29">
        <v>0</v>
      </c>
      <c r="K87" s="29">
        <v>0</v>
      </c>
      <c r="L87" s="29">
        <f t="shared" si="11"/>
        <v>140.16666666666666</v>
      </c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</row>
    <row r="88" spans="1:24" ht="52.5" customHeight="1" x14ac:dyDescent="0.25">
      <c r="A88" s="33">
        <v>87</v>
      </c>
      <c r="B88" s="42" t="s">
        <v>180</v>
      </c>
      <c r="C88" s="20" t="s">
        <v>13</v>
      </c>
      <c r="D88" s="34" t="s">
        <v>105</v>
      </c>
      <c r="E88" s="22" t="s">
        <v>122</v>
      </c>
      <c r="F88" s="29">
        <v>1086</v>
      </c>
      <c r="G88" s="29">
        <f t="shared" si="15"/>
        <v>13032</v>
      </c>
      <c r="H88" s="29">
        <f t="shared" si="9"/>
        <v>90.5</v>
      </c>
      <c r="I88" s="29">
        <f t="shared" si="10"/>
        <v>39.166666666666664</v>
      </c>
      <c r="J88" s="29">
        <v>0</v>
      </c>
      <c r="K88" s="29">
        <v>0</v>
      </c>
      <c r="L88" s="29">
        <f t="shared" si="11"/>
        <v>129.66666666666666</v>
      </c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</row>
    <row r="89" spans="1:24" ht="52.5" customHeight="1" x14ac:dyDescent="0.25">
      <c r="A89" s="33">
        <v>88</v>
      </c>
      <c r="B89" s="41" t="s">
        <v>141</v>
      </c>
      <c r="C89" s="20" t="s">
        <v>13</v>
      </c>
      <c r="D89" s="21" t="s">
        <v>105</v>
      </c>
      <c r="E89" s="22" t="s">
        <v>116</v>
      </c>
      <c r="F89" s="29">
        <v>1212</v>
      </c>
      <c r="G89" s="29">
        <f>(F89/30*19)+F89*10</f>
        <v>12887.6</v>
      </c>
      <c r="H89" s="29">
        <v>169.5</v>
      </c>
      <c r="I89" s="29">
        <v>39.17</v>
      </c>
      <c r="J89" s="29">
        <v>0</v>
      </c>
      <c r="K89" s="29">
        <v>0</v>
      </c>
      <c r="L89" s="29">
        <f t="shared" si="11"/>
        <v>208.67000000000002</v>
      </c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</row>
    <row r="90" spans="1:24" s="32" customFormat="1" ht="52.5" customHeight="1" x14ac:dyDescent="0.25">
      <c r="A90" s="33">
        <v>89</v>
      </c>
      <c r="B90" s="42" t="s">
        <v>181</v>
      </c>
      <c r="C90" s="20" t="s">
        <v>13</v>
      </c>
      <c r="D90" s="34" t="s">
        <v>105</v>
      </c>
      <c r="E90" s="22" t="s">
        <v>116</v>
      </c>
      <c r="F90" s="29">
        <v>1212</v>
      </c>
      <c r="G90" s="29">
        <f t="shared" ref="G90:G96" si="16">+F90*12</f>
        <v>14544</v>
      </c>
      <c r="H90" s="29">
        <f t="shared" ref="H90:H100" si="17">(F90*1)/12</f>
        <v>101</v>
      </c>
      <c r="I90" s="29">
        <f t="shared" ref="I90:I101" si="18">(470/12)</f>
        <v>39.166666666666664</v>
      </c>
      <c r="J90" s="29">
        <v>0</v>
      </c>
      <c r="K90" s="29">
        <v>0</v>
      </c>
      <c r="L90" s="29">
        <f t="shared" si="11"/>
        <v>140.16666666666666</v>
      </c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</row>
    <row r="91" spans="1:24" ht="52.5" customHeight="1" x14ac:dyDescent="0.25">
      <c r="A91" s="33">
        <v>90</v>
      </c>
      <c r="B91" s="42" t="s">
        <v>182</v>
      </c>
      <c r="C91" s="20" t="s">
        <v>13</v>
      </c>
      <c r="D91" s="21" t="s">
        <v>96</v>
      </c>
      <c r="E91" s="22" t="s">
        <v>116</v>
      </c>
      <c r="F91" s="29">
        <v>1212</v>
      </c>
      <c r="G91" s="29">
        <f t="shared" si="16"/>
        <v>14544</v>
      </c>
      <c r="H91" s="29">
        <f t="shared" si="17"/>
        <v>101</v>
      </c>
      <c r="I91" s="29">
        <f t="shared" si="18"/>
        <v>39.166666666666664</v>
      </c>
      <c r="J91" s="29">
        <v>0</v>
      </c>
      <c r="K91" s="29">
        <v>0</v>
      </c>
      <c r="L91" s="29">
        <f t="shared" si="11"/>
        <v>140.16666666666666</v>
      </c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</row>
    <row r="92" spans="1:24" ht="52.5" customHeight="1" x14ac:dyDescent="0.25">
      <c r="A92" s="33">
        <v>91</v>
      </c>
      <c r="B92" s="41" t="s">
        <v>49</v>
      </c>
      <c r="C92" s="20" t="s">
        <v>13</v>
      </c>
      <c r="D92" s="21" t="s">
        <v>101</v>
      </c>
      <c r="E92" s="22" t="s">
        <v>125</v>
      </c>
      <c r="F92" s="29">
        <v>986</v>
      </c>
      <c r="G92" s="29">
        <f t="shared" si="16"/>
        <v>11832</v>
      </c>
      <c r="H92" s="29">
        <f t="shared" si="17"/>
        <v>82.166666666666671</v>
      </c>
      <c r="I92" s="29">
        <f t="shared" si="18"/>
        <v>39.166666666666664</v>
      </c>
      <c r="J92" s="29">
        <v>0</v>
      </c>
      <c r="K92" s="29">
        <v>0</v>
      </c>
      <c r="L92" s="29">
        <f t="shared" si="11"/>
        <v>121.33333333333334</v>
      </c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</row>
    <row r="93" spans="1:24" ht="52.5" customHeight="1" x14ac:dyDescent="0.25">
      <c r="A93" s="33">
        <v>92</v>
      </c>
      <c r="B93" s="41" t="s">
        <v>48</v>
      </c>
      <c r="C93" s="20" t="s">
        <v>13</v>
      </c>
      <c r="D93" s="21" t="s">
        <v>105</v>
      </c>
      <c r="E93" s="22" t="s">
        <v>116</v>
      </c>
      <c r="F93" s="29">
        <v>1182.03</v>
      </c>
      <c r="G93" s="29">
        <f t="shared" si="16"/>
        <v>14184.36</v>
      </c>
      <c r="H93" s="29">
        <f t="shared" si="17"/>
        <v>98.502499999999998</v>
      </c>
      <c r="I93" s="29">
        <f t="shared" si="18"/>
        <v>39.166666666666664</v>
      </c>
      <c r="J93" s="29">
        <v>0</v>
      </c>
      <c r="K93" s="29">
        <v>0</v>
      </c>
      <c r="L93" s="29">
        <f t="shared" si="11"/>
        <v>137.66916666666665</v>
      </c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</row>
    <row r="94" spans="1:24" ht="52.5" customHeight="1" x14ac:dyDescent="0.25">
      <c r="A94" s="33">
        <v>93</v>
      </c>
      <c r="B94" s="41" t="s">
        <v>32</v>
      </c>
      <c r="C94" s="20" t="s">
        <v>13</v>
      </c>
      <c r="D94" s="21" t="s">
        <v>100</v>
      </c>
      <c r="E94" s="22" t="s">
        <v>118</v>
      </c>
      <c r="F94" s="29">
        <v>817</v>
      </c>
      <c r="G94" s="29">
        <f t="shared" si="16"/>
        <v>9804</v>
      </c>
      <c r="H94" s="29">
        <f t="shared" si="17"/>
        <v>68.083333333333329</v>
      </c>
      <c r="I94" s="29">
        <f t="shared" si="18"/>
        <v>39.166666666666664</v>
      </c>
      <c r="J94" s="29">
        <v>0</v>
      </c>
      <c r="K94" s="29">
        <v>0</v>
      </c>
      <c r="L94" s="29">
        <f t="shared" si="11"/>
        <v>107.25</v>
      </c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</row>
    <row r="95" spans="1:24" ht="52.5" customHeight="1" x14ac:dyDescent="0.25">
      <c r="A95" s="33">
        <v>94</v>
      </c>
      <c r="B95" s="41" t="s">
        <v>44</v>
      </c>
      <c r="C95" s="20" t="s">
        <v>13</v>
      </c>
      <c r="D95" s="21" t="s">
        <v>102</v>
      </c>
      <c r="E95" s="22" t="s">
        <v>116</v>
      </c>
      <c r="F95" s="29">
        <v>1212</v>
      </c>
      <c r="G95" s="29">
        <f t="shared" si="16"/>
        <v>14544</v>
      </c>
      <c r="H95" s="29">
        <f t="shared" si="17"/>
        <v>101</v>
      </c>
      <c r="I95" s="29">
        <f t="shared" si="18"/>
        <v>39.166666666666664</v>
      </c>
      <c r="J95" s="29">
        <v>0</v>
      </c>
      <c r="K95" s="29">
        <v>0</v>
      </c>
      <c r="L95" s="29">
        <f t="shared" si="11"/>
        <v>140.16666666666666</v>
      </c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</row>
    <row r="96" spans="1:24" ht="52.5" customHeight="1" x14ac:dyDescent="0.25">
      <c r="A96" s="33">
        <v>95</v>
      </c>
      <c r="B96" s="42" t="s">
        <v>183</v>
      </c>
      <c r="C96" s="20" t="s">
        <v>13</v>
      </c>
      <c r="D96" s="25" t="s">
        <v>102</v>
      </c>
      <c r="E96" s="22" t="s">
        <v>120</v>
      </c>
      <c r="F96" s="29">
        <v>1412</v>
      </c>
      <c r="G96" s="29">
        <f t="shared" si="16"/>
        <v>16944</v>
      </c>
      <c r="H96" s="29">
        <f t="shared" si="17"/>
        <v>117.66666666666667</v>
      </c>
      <c r="I96" s="29">
        <f t="shared" si="18"/>
        <v>39.166666666666664</v>
      </c>
      <c r="J96" s="29">
        <v>0</v>
      </c>
      <c r="K96" s="29">
        <v>0</v>
      </c>
      <c r="L96" s="29">
        <f t="shared" si="11"/>
        <v>156.83333333333334</v>
      </c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</row>
    <row r="97" spans="1:24" ht="52.5" customHeight="1" x14ac:dyDescent="0.25">
      <c r="A97" s="33">
        <v>96</v>
      </c>
      <c r="B97" s="41" t="s">
        <v>84</v>
      </c>
      <c r="C97" s="20" t="s">
        <v>13</v>
      </c>
      <c r="D97" s="21" t="s">
        <v>90</v>
      </c>
      <c r="E97" s="22" t="s">
        <v>116</v>
      </c>
      <c r="F97" s="29">
        <v>1212</v>
      </c>
      <c r="G97" s="29">
        <f>+F97*12</f>
        <v>14544</v>
      </c>
      <c r="H97" s="29">
        <f t="shared" si="17"/>
        <v>101</v>
      </c>
      <c r="I97" s="29">
        <f t="shared" si="18"/>
        <v>39.166666666666664</v>
      </c>
      <c r="J97" s="29">
        <v>0</v>
      </c>
      <c r="K97" s="29">
        <v>0</v>
      </c>
      <c r="L97" s="29">
        <f t="shared" si="11"/>
        <v>140.16666666666666</v>
      </c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</row>
    <row r="98" spans="1:24" ht="52.5" customHeight="1" x14ac:dyDescent="0.25">
      <c r="A98" s="33">
        <v>97</v>
      </c>
      <c r="B98" s="41" t="s">
        <v>42</v>
      </c>
      <c r="C98" s="20" t="s">
        <v>13</v>
      </c>
      <c r="D98" s="21" t="s">
        <v>102</v>
      </c>
      <c r="E98" s="22" t="s">
        <v>125</v>
      </c>
      <c r="F98" s="29">
        <v>986</v>
      </c>
      <c r="G98" s="29">
        <f>+F98*12</f>
        <v>11832</v>
      </c>
      <c r="H98" s="29">
        <f t="shared" si="17"/>
        <v>82.166666666666671</v>
      </c>
      <c r="I98" s="29">
        <f t="shared" si="18"/>
        <v>39.166666666666664</v>
      </c>
      <c r="J98" s="29">
        <v>0</v>
      </c>
      <c r="K98" s="29">
        <v>0</v>
      </c>
      <c r="L98" s="29">
        <f t="shared" si="11"/>
        <v>121.33333333333334</v>
      </c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</row>
    <row r="99" spans="1:24" ht="52.5" customHeight="1" x14ac:dyDescent="0.25">
      <c r="A99" s="33">
        <v>98</v>
      </c>
      <c r="B99" s="42" t="s">
        <v>185</v>
      </c>
      <c r="C99" s="20" t="s">
        <v>13</v>
      </c>
      <c r="D99" s="21" t="s">
        <v>102</v>
      </c>
      <c r="E99" s="44" t="s">
        <v>184</v>
      </c>
      <c r="F99" s="29">
        <v>1676</v>
      </c>
      <c r="G99" s="29">
        <f>(F99/30)+(F99*12)</f>
        <v>20167.866666666665</v>
      </c>
      <c r="H99" s="29">
        <f>(F99*1)/12</f>
        <v>139.66666666666666</v>
      </c>
      <c r="I99" s="29">
        <f t="shared" si="18"/>
        <v>39.166666666666664</v>
      </c>
      <c r="J99" s="29">
        <v>0</v>
      </c>
      <c r="K99" s="23">
        <v>0</v>
      </c>
      <c r="L99" s="23">
        <f t="shared" si="11"/>
        <v>178.83333333333331</v>
      </c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</row>
    <row r="100" spans="1:24" ht="52.5" customHeight="1" x14ac:dyDescent="0.25">
      <c r="A100" s="33">
        <v>99</v>
      </c>
      <c r="B100" s="42" t="s">
        <v>186</v>
      </c>
      <c r="C100" s="20" t="s">
        <v>13</v>
      </c>
      <c r="D100" s="21" t="s">
        <v>90</v>
      </c>
      <c r="E100" s="22" t="s">
        <v>116</v>
      </c>
      <c r="F100" s="29">
        <v>1212</v>
      </c>
      <c r="G100" s="29">
        <f>+F100*12</f>
        <v>14544</v>
      </c>
      <c r="H100" s="29">
        <f t="shared" si="17"/>
        <v>101</v>
      </c>
      <c r="I100" s="29">
        <f t="shared" si="18"/>
        <v>39.166666666666664</v>
      </c>
      <c r="J100" s="29">
        <v>0</v>
      </c>
      <c r="K100" s="29">
        <v>0</v>
      </c>
      <c r="L100" s="29">
        <f t="shared" si="11"/>
        <v>140.16666666666666</v>
      </c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</row>
    <row r="101" spans="1:24" s="32" customFormat="1" ht="52.5" customHeight="1" x14ac:dyDescent="0.25">
      <c r="A101" s="33">
        <v>100</v>
      </c>
      <c r="B101" s="42" t="s">
        <v>157</v>
      </c>
      <c r="C101" s="40" t="s">
        <v>13</v>
      </c>
      <c r="D101" s="34" t="s">
        <v>90</v>
      </c>
      <c r="E101" s="22" t="s">
        <v>116</v>
      </c>
      <c r="F101" s="29">
        <v>1212</v>
      </c>
      <c r="G101" s="29">
        <f>+F101*12</f>
        <v>14544</v>
      </c>
      <c r="H101" s="29">
        <f t="shared" ref="H101" si="19">(F101*1)/12</f>
        <v>101</v>
      </c>
      <c r="I101" s="29">
        <f t="shared" si="18"/>
        <v>39.166666666666664</v>
      </c>
      <c r="J101" s="29">
        <v>0</v>
      </c>
      <c r="K101" s="29">
        <v>0</v>
      </c>
      <c r="L101" s="29">
        <f t="shared" ref="L101" si="20">SUM(H101:K101)</f>
        <v>140.16666666666666</v>
      </c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</row>
    <row r="102" spans="1:24" ht="52.5" customHeight="1" x14ac:dyDescent="0.25">
      <c r="A102" s="33">
        <v>101</v>
      </c>
      <c r="B102" s="42" t="s">
        <v>190</v>
      </c>
      <c r="C102" s="20" t="s">
        <v>13</v>
      </c>
      <c r="D102" s="21" t="s">
        <v>91</v>
      </c>
      <c r="E102" s="22" t="s">
        <v>120</v>
      </c>
      <c r="F102" s="29">
        <v>1412</v>
      </c>
      <c r="G102" s="29">
        <f>(F102/12/30*16)+F102*4</f>
        <v>5710.7555555555555</v>
      </c>
      <c r="H102" s="29">
        <f>(F102*1)/12</f>
        <v>117.66666666666667</v>
      </c>
      <c r="I102" s="29">
        <f>(470/12)</f>
        <v>39.166666666666664</v>
      </c>
      <c r="J102" s="29">
        <v>0</v>
      </c>
      <c r="K102" s="29">
        <v>0</v>
      </c>
      <c r="L102" s="29">
        <f t="shared" si="11"/>
        <v>156.83333333333334</v>
      </c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</row>
    <row r="103" spans="1:24" ht="52.5" customHeight="1" x14ac:dyDescent="0.25">
      <c r="A103" s="33">
        <v>102</v>
      </c>
      <c r="B103" s="41" t="s">
        <v>139</v>
      </c>
      <c r="C103" s="20" t="s">
        <v>13</v>
      </c>
      <c r="D103" s="21" t="s">
        <v>105</v>
      </c>
      <c r="E103" s="22" t="s">
        <v>118</v>
      </c>
      <c r="F103" s="29">
        <v>817</v>
      </c>
      <c r="G103" s="29">
        <f>(F103/12/30*11)+(F103*11)</f>
        <v>9011.9638888888894</v>
      </c>
      <c r="H103" s="29">
        <f t="shared" ref="H103:H147" si="21">(F103*1)/12</f>
        <v>68.083333333333329</v>
      </c>
      <c r="I103" s="29">
        <f t="shared" ref="I103:I147" si="22">(470/12)</f>
        <v>39.166666666666664</v>
      </c>
      <c r="J103" s="29">
        <v>0</v>
      </c>
      <c r="K103" s="29">
        <v>0</v>
      </c>
      <c r="L103" s="29">
        <f t="shared" si="11"/>
        <v>107.25</v>
      </c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</row>
    <row r="104" spans="1:24" ht="52.5" customHeight="1" x14ac:dyDescent="0.25">
      <c r="A104" s="33">
        <v>103</v>
      </c>
      <c r="B104" s="41" t="s">
        <v>64</v>
      </c>
      <c r="C104" s="20" t="s">
        <v>13</v>
      </c>
      <c r="D104" s="21" t="s">
        <v>96</v>
      </c>
      <c r="E104" s="24" t="s">
        <v>114</v>
      </c>
      <c r="F104" s="29">
        <v>2034</v>
      </c>
      <c r="G104" s="29">
        <f>+F104*12</f>
        <v>24408</v>
      </c>
      <c r="H104" s="29">
        <f t="shared" si="21"/>
        <v>169.5</v>
      </c>
      <c r="I104" s="29">
        <f t="shared" si="22"/>
        <v>39.166666666666664</v>
      </c>
      <c r="J104" s="29">
        <v>0</v>
      </c>
      <c r="K104" s="29">
        <v>0</v>
      </c>
      <c r="L104" s="29">
        <f t="shared" si="11"/>
        <v>208.66666666666666</v>
      </c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</row>
    <row r="105" spans="1:24" ht="52.5" customHeight="1" x14ac:dyDescent="0.25">
      <c r="A105" s="33">
        <v>104</v>
      </c>
      <c r="B105" s="42" t="s">
        <v>191</v>
      </c>
      <c r="C105" s="20" t="s">
        <v>13</v>
      </c>
      <c r="D105" s="21" t="s">
        <v>105</v>
      </c>
      <c r="E105" s="24" t="s">
        <v>114</v>
      </c>
      <c r="F105" s="29">
        <v>2034</v>
      </c>
      <c r="G105" s="29">
        <f>+F105*12</f>
        <v>24408</v>
      </c>
      <c r="H105" s="29">
        <f t="shared" si="21"/>
        <v>169.5</v>
      </c>
      <c r="I105" s="29">
        <f t="shared" si="22"/>
        <v>39.166666666666664</v>
      </c>
      <c r="J105" s="29">
        <v>0</v>
      </c>
      <c r="K105" s="29">
        <v>0</v>
      </c>
      <c r="L105" s="29">
        <f t="shared" si="11"/>
        <v>208.66666666666666</v>
      </c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</row>
    <row r="106" spans="1:24" ht="52.5" customHeight="1" x14ac:dyDescent="0.25">
      <c r="A106" s="33">
        <v>105</v>
      </c>
      <c r="B106" s="41" t="s">
        <v>51</v>
      </c>
      <c r="C106" s="20" t="s">
        <v>13</v>
      </c>
      <c r="D106" s="21" t="s">
        <v>98</v>
      </c>
      <c r="E106" s="24" t="s">
        <v>113</v>
      </c>
      <c r="F106" s="29">
        <v>2034</v>
      </c>
      <c r="G106" s="29">
        <f>+F106*12</f>
        <v>24408</v>
      </c>
      <c r="H106" s="29">
        <f t="shared" si="21"/>
        <v>169.5</v>
      </c>
      <c r="I106" s="29">
        <f t="shared" si="22"/>
        <v>39.166666666666664</v>
      </c>
      <c r="J106" s="29">
        <v>0</v>
      </c>
      <c r="K106" s="29">
        <v>0</v>
      </c>
      <c r="L106" s="29">
        <f t="shared" si="11"/>
        <v>208.66666666666666</v>
      </c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</row>
    <row r="107" spans="1:24" ht="52.5" customHeight="1" x14ac:dyDescent="0.25">
      <c r="A107" s="33">
        <v>106</v>
      </c>
      <c r="B107" s="41" t="s">
        <v>57</v>
      </c>
      <c r="C107" s="20" t="s">
        <v>13</v>
      </c>
      <c r="D107" s="21" t="s">
        <v>101</v>
      </c>
      <c r="E107" s="24" t="s">
        <v>113</v>
      </c>
      <c r="F107" s="29">
        <v>2034</v>
      </c>
      <c r="G107" s="29">
        <f>+F107*12</f>
        <v>24408</v>
      </c>
      <c r="H107" s="29">
        <f t="shared" si="21"/>
        <v>169.5</v>
      </c>
      <c r="I107" s="29">
        <f t="shared" si="22"/>
        <v>39.166666666666664</v>
      </c>
      <c r="J107" s="29">
        <v>0</v>
      </c>
      <c r="K107" s="29">
        <v>0</v>
      </c>
      <c r="L107" s="29">
        <f t="shared" si="11"/>
        <v>208.66666666666666</v>
      </c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</row>
    <row r="108" spans="1:24" ht="52.5" customHeight="1" x14ac:dyDescent="0.25">
      <c r="A108" s="33">
        <v>107</v>
      </c>
      <c r="B108" s="42" t="s">
        <v>192</v>
      </c>
      <c r="C108" s="20" t="s">
        <v>13</v>
      </c>
      <c r="D108" s="34" t="s">
        <v>105</v>
      </c>
      <c r="E108" s="24" t="s">
        <v>114</v>
      </c>
      <c r="F108" s="29">
        <v>2034</v>
      </c>
      <c r="G108" s="29">
        <f>(2034*8)+(2034/30*28)</f>
        <v>18170.400000000001</v>
      </c>
      <c r="H108" s="29">
        <f t="shared" si="21"/>
        <v>169.5</v>
      </c>
      <c r="I108" s="29">
        <f t="shared" si="22"/>
        <v>39.166666666666664</v>
      </c>
      <c r="J108" s="29">
        <v>0</v>
      </c>
      <c r="K108" s="29">
        <v>0</v>
      </c>
      <c r="L108" s="29">
        <f t="shared" si="11"/>
        <v>208.66666666666666</v>
      </c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</row>
    <row r="109" spans="1:24" ht="52.5" customHeight="1" x14ac:dyDescent="0.25">
      <c r="A109" s="33">
        <v>108</v>
      </c>
      <c r="B109" s="41" t="s">
        <v>37</v>
      </c>
      <c r="C109" s="20" t="s">
        <v>13</v>
      </c>
      <c r="D109" s="21" t="s">
        <v>100</v>
      </c>
      <c r="E109" s="24" t="s">
        <v>113</v>
      </c>
      <c r="F109" s="29">
        <v>2034</v>
      </c>
      <c r="G109" s="29">
        <f>(F109/12/30*2)+(F109*11)</f>
        <v>22385.3</v>
      </c>
      <c r="H109" s="29">
        <f t="shared" si="21"/>
        <v>169.5</v>
      </c>
      <c r="I109" s="29">
        <f t="shared" si="22"/>
        <v>39.166666666666664</v>
      </c>
      <c r="J109" s="29">
        <v>0</v>
      </c>
      <c r="K109" s="29">
        <v>0</v>
      </c>
      <c r="L109" s="29">
        <f t="shared" si="11"/>
        <v>208.66666666666666</v>
      </c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</row>
    <row r="110" spans="1:24" s="32" customFormat="1" ht="52.5" customHeight="1" x14ac:dyDescent="0.25">
      <c r="A110" s="33">
        <v>109</v>
      </c>
      <c r="B110" s="41" t="s">
        <v>148</v>
      </c>
      <c r="C110" s="20" t="s">
        <v>13</v>
      </c>
      <c r="D110" s="34" t="s">
        <v>91</v>
      </c>
      <c r="E110" s="24" t="s">
        <v>113</v>
      </c>
      <c r="F110" s="29">
        <v>2034</v>
      </c>
      <c r="G110" s="29">
        <f>(F110*5)</f>
        <v>10170</v>
      </c>
      <c r="H110" s="29">
        <f t="shared" si="21"/>
        <v>169.5</v>
      </c>
      <c r="I110" s="29">
        <f t="shared" si="22"/>
        <v>39.166666666666664</v>
      </c>
      <c r="J110" s="29">
        <v>0</v>
      </c>
      <c r="K110" s="29">
        <v>0</v>
      </c>
      <c r="L110" s="29">
        <f t="shared" si="11"/>
        <v>208.66666666666666</v>
      </c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</row>
    <row r="111" spans="1:24" ht="52.5" customHeight="1" x14ac:dyDescent="0.25">
      <c r="A111" s="33">
        <v>110</v>
      </c>
      <c r="B111" s="41" t="s">
        <v>28</v>
      </c>
      <c r="C111" s="20" t="s">
        <v>13</v>
      </c>
      <c r="D111" s="21" t="s">
        <v>92</v>
      </c>
      <c r="E111" s="24" t="s">
        <v>113</v>
      </c>
      <c r="F111" s="29">
        <v>2034</v>
      </c>
      <c r="G111" s="29">
        <f t="shared" ref="G111:G120" si="23">+F111*12</f>
        <v>24408</v>
      </c>
      <c r="H111" s="29">
        <f t="shared" si="21"/>
        <v>169.5</v>
      </c>
      <c r="I111" s="29">
        <f t="shared" si="22"/>
        <v>39.166666666666664</v>
      </c>
      <c r="J111" s="29">
        <v>0</v>
      </c>
      <c r="K111" s="29">
        <v>0</v>
      </c>
      <c r="L111" s="29">
        <f t="shared" si="11"/>
        <v>208.66666666666666</v>
      </c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</row>
    <row r="112" spans="1:24" ht="52.5" customHeight="1" x14ac:dyDescent="0.25">
      <c r="A112" s="33">
        <v>111</v>
      </c>
      <c r="B112" s="42" t="s">
        <v>193</v>
      </c>
      <c r="C112" s="20" t="s">
        <v>13</v>
      </c>
      <c r="D112" s="21" t="s">
        <v>90</v>
      </c>
      <c r="E112" s="24" t="s">
        <v>113</v>
      </c>
      <c r="F112" s="29">
        <v>2034</v>
      </c>
      <c r="G112" s="29">
        <f t="shared" si="23"/>
        <v>24408</v>
      </c>
      <c r="H112" s="29">
        <f t="shared" si="21"/>
        <v>169.5</v>
      </c>
      <c r="I112" s="29">
        <f t="shared" si="22"/>
        <v>39.166666666666664</v>
      </c>
      <c r="J112" s="29">
        <v>0</v>
      </c>
      <c r="K112" s="29">
        <v>0</v>
      </c>
      <c r="L112" s="29">
        <f t="shared" si="11"/>
        <v>208.66666666666666</v>
      </c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</row>
    <row r="113" spans="1:24" ht="52.5" customHeight="1" x14ac:dyDescent="0.25">
      <c r="A113" s="33">
        <v>112</v>
      </c>
      <c r="B113" s="41" t="s">
        <v>73</v>
      </c>
      <c r="C113" s="20" t="s">
        <v>13</v>
      </c>
      <c r="D113" s="21" t="s">
        <v>105</v>
      </c>
      <c r="E113" s="24" t="s">
        <v>114</v>
      </c>
      <c r="F113" s="29">
        <v>2034</v>
      </c>
      <c r="G113" s="29">
        <f t="shared" si="23"/>
        <v>24408</v>
      </c>
      <c r="H113" s="29">
        <f t="shared" si="21"/>
        <v>169.5</v>
      </c>
      <c r="I113" s="29">
        <f t="shared" si="22"/>
        <v>39.166666666666664</v>
      </c>
      <c r="J113" s="29">
        <v>0</v>
      </c>
      <c r="K113" s="29">
        <v>0</v>
      </c>
      <c r="L113" s="29">
        <f t="shared" si="11"/>
        <v>208.66666666666666</v>
      </c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</row>
    <row r="114" spans="1:24" ht="52.5" customHeight="1" x14ac:dyDescent="0.25">
      <c r="A114" s="33">
        <v>113</v>
      </c>
      <c r="B114" s="41" t="s">
        <v>70</v>
      </c>
      <c r="C114" s="20" t="s">
        <v>13</v>
      </c>
      <c r="D114" s="21" t="s">
        <v>100</v>
      </c>
      <c r="E114" s="27" t="s">
        <v>119</v>
      </c>
      <c r="F114" s="29">
        <v>733</v>
      </c>
      <c r="G114" s="29">
        <f t="shared" si="23"/>
        <v>8796</v>
      </c>
      <c r="H114" s="29">
        <f t="shared" si="21"/>
        <v>61.083333333333336</v>
      </c>
      <c r="I114" s="29">
        <f t="shared" si="22"/>
        <v>39.166666666666664</v>
      </c>
      <c r="J114" s="29">
        <v>0</v>
      </c>
      <c r="K114" s="29">
        <v>0</v>
      </c>
      <c r="L114" s="29">
        <f t="shared" si="11"/>
        <v>100.25</v>
      </c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</row>
    <row r="115" spans="1:24" ht="52.5" customHeight="1" x14ac:dyDescent="0.25">
      <c r="A115" s="33">
        <v>114</v>
      </c>
      <c r="B115" s="41" t="s">
        <v>50</v>
      </c>
      <c r="C115" s="20" t="s">
        <v>12</v>
      </c>
      <c r="D115" s="21" t="s">
        <v>93</v>
      </c>
      <c r="E115" s="22" t="s">
        <v>117</v>
      </c>
      <c r="F115" s="29">
        <v>527</v>
      </c>
      <c r="G115" s="29">
        <f t="shared" si="23"/>
        <v>6324</v>
      </c>
      <c r="H115" s="29">
        <f t="shared" si="21"/>
        <v>43.916666666666664</v>
      </c>
      <c r="I115" s="29">
        <f t="shared" si="22"/>
        <v>39.166666666666664</v>
      </c>
      <c r="J115" s="29">
        <v>0</v>
      </c>
      <c r="K115" s="29">
        <v>0</v>
      </c>
      <c r="L115" s="29">
        <f t="shared" si="11"/>
        <v>83.083333333333329</v>
      </c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</row>
    <row r="116" spans="1:24" ht="52.5" customHeight="1" x14ac:dyDescent="0.25">
      <c r="A116" s="33">
        <v>115</v>
      </c>
      <c r="B116" s="41" t="s">
        <v>61</v>
      </c>
      <c r="C116" s="20" t="s">
        <v>12</v>
      </c>
      <c r="D116" s="21" t="s">
        <v>93</v>
      </c>
      <c r="E116" s="22" t="s">
        <v>117</v>
      </c>
      <c r="F116" s="29">
        <v>527</v>
      </c>
      <c r="G116" s="29">
        <f t="shared" si="23"/>
        <v>6324</v>
      </c>
      <c r="H116" s="29">
        <f t="shared" si="21"/>
        <v>43.916666666666664</v>
      </c>
      <c r="I116" s="29">
        <f t="shared" si="22"/>
        <v>39.166666666666664</v>
      </c>
      <c r="J116" s="29">
        <v>0</v>
      </c>
      <c r="K116" s="29">
        <v>0</v>
      </c>
      <c r="L116" s="29">
        <f t="shared" si="11"/>
        <v>83.083333333333329</v>
      </c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</row>
    <row r="117" spans="1:24" s="32" customFormat="1" ht="52.5" customHeight="1" x14ac:dyDescent="0.25">
      <c r="A117" s="33">
        <v>116</v>
      </c>
      <c r="B117" s="41" t="s">
        <v>61</v>
      </c>
      <c r="C117" s="20" t="s">
        <v>12</v>
      </c>
      <c r="D117" s="34" t="s">
        <v>93</v>
      </c>
      <c r="E117" s="22" t="s">
        <v>117</v>
      </c>
      <c r="F117" s="29">
        <v>527</v>
      </c>
      <c r="G117" s="29">
        <f>(F117/12/30*10)+F117*2</f>
        <v>1068.6388888888889</v>
      </c>
      <c r="H117" s="29">
        <f t="shared" ref="H117" si="24">(F117*1)/12</f>
        <v>43.916666666666664</v>
      </c>
      <c r="I117" s="29">
        <f t="shared" si="22"/>
        <v>39.166666666666664</v>
      </c>
      <c r="J117" s="29">
        <v>0</v>
      </c>
      <c r="K117" s="29">
        <v>0</v>
      </c>
      <c r="L117" s="29">
        <f t="shared" ref="L117" si="25">SUM(H117:K117)</f>
        <v>83.083333333333329</v>
      </c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</row>
    <row r="118" spans="1:24" ht="52.5" customHeight="1" x14ac:dyDescent="0.25">
      <c r="A118" s="33">
        <v>117</v>
      </c>
      <c r="B118" s="41" t="s">
        <v>61</v>
      </c>
      <c r="C118" s="20" t="s">
        <v>12</v>
      </c>
      <c r="D118" s="34" t="s">
        <v>93</v>
      </c>
      <c r="E118" s="22" t="s">
        <v>117</v>
      </c>
      <c r="F118" s="29">
        <v>527</v>
      </c>
      <c r="G118" s="29">
        <f>(F118/12/30*8)+F118*2</f>
        <v>1065.7111111111112</v>
      </c>
      <c r="H118" s="29">
        <f t="shared" si="21"/>
        <v>43.916666666666664</v>
      </c>
      <c r="I118" s="29">
        <f t="shared" si="22"/>
        <v>39.166666666666664</v>
      </c>
      <c r="J118" s="29">
        <v>0</v>
      </c>
      <c r="K118" s="29">
        <v>0</v>
      </c>
      <c r="L118" s="29">
        <f t="shared" si="11"/>
        <v>83.083333333333329</v>
      </c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</row>
    <row r="119" spans="1:24" ht="52.5" customHeight="1" x14ac:dyDescent="0.25">
      <c r="A119" s="33">
        <v>118</v>
      </c>
      <c r="B119" s="41" t="s">
        <v>61</v>
      </c>
      <c r="C119" s="20" t="s">
        <v>12</v>
      </c>
      <c r="D119" s="21" t="s">
        <v>93</v>
      </c>
      <c r="E119" s="22" t="s">
        <v>117</v>
      </c>
      <c r="F119" s="29">
        <v>527</v>
      </c>
      <c r="G119" s="29">
        <f t="shared" si="23"/>
        <v>6324</v>
      </c>
      <c r="H119" s="29">
        <f t="shared" si="21"/>
        <v>43.916666666666664</v>
      </c>
      <c r="I119" s="29">
        <f t="shared" si="22"/>
        <v>39.166666666666664</v>
      </c>
      <c r="J119" s="29">
        <v>0</v>
      </c>
      <c r="K119" s="29">
        <v>0</v>
      </c>
      <c r="L119" s="29">
        <f t="shared" si="11"/>
        <v>83.083333333333329</v>
      </c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</row>
    <row r="120" spans="1:24" s="32" customFormat="1" ht="52.5" customHeight="1" x14ac:dyDescent="0.25">
      <c r="A120" s="33">
        <v>119</v>
      </c>
      <c r="B120" s="41" t="s">
        <v>71</v>
      </c>
      <c r="C120" s="20" t="s">
        <v>13</v>
      </c>
      <c r="D120" s="21" t="s">
        <v>101</v>
      </c>
      <c r="E120" s="22" t="s">
        <v>116</v>
      </c>
      <c r="F120" s="29">
        <v>1212</v>
      </c>
      <c r="G120" s="29">
        <f t="shared" si="23"/>
        <v>14544</v>
      </c>
      <c r="H120" s="29">
        <f t="shared" si="21"/>
        <v>101</v>
      </c>
      <c r="I120" s="29">
        <f t="shared" si="22"/>
        <v>39.166666666666664</v>
      </c>
      <c r="J120" s="29">
        <v>0</v>
      </c>
      <c r="K120" s="29">
        <v>0</v>
      </c>
      <c r="L120" s="29">
        <f t="shared" si="11"/>
        <v>140.16666666666666</v>
      </c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</row>
    <row r="121" spans="1:24" s="32" customFormat="1" ht="52.5" customHeight="1" x14ac:dyDescent="0.25">
      <c r="A121" s="33">
        <v>120</v>
      </c>
      <c r="B121" s="42" t="s">
        <v>194</v>
      </c>
      <c r="C121" s="20" t="s">
        <v>12</v>
      </c>
      <c r="D121" s="34" t="s">
        <v>95</v>
      </c>
      <c r="E121" s="22" t="s">
        <v>117</v>
      </c>
      <c r="F121" s="29">
        <v>527</v>
      </c>
      <c r="G121" s="29">
        <f>(F121/12/3)+(F121*6)</f>
        <v>3176.6388888888887</v>
      </c>
      <c r="H121" s="29">
        <f t="shared" si="21"/>
        <v>43.916666666666664</v>
      </c>
      <c r="I121" s="29">
        <f t="shared" si="22"/>
        <v>39.166666666666664</v>
      </c>
      <c r="J121" s="29">
        <v>0</v>
      </c>
      <c r="K121" s="29">
        <v>0</v>
      </c>
      <c r="L121" s="29">
        <f t="shared" si="11"/>
        <v>83.083333333333329</v>
      </c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</row>
    <row r="122" spans="1:24" ht="52.5" customHeight="1" x14ac:dyDescent="0.25">
      <c r="A122" s="33">
        <v>121</v>
      </c>
      <c r="B122" s="41" t="s">
        <v>194</v>
      </c>
      <c r="C122" s="20" t="s">
        <v>12</v>
      </c>
      <c r="D122" s="34" t="s">
        <v>95</v>
      </c>
      <c r="E122" s="22" t="s">
        <v>117</v>
      </c>
      <c r="F122" s="29">
        <v>527</v>
      </c>
      <c r="G122" s="29">
        <f>(F122/12/30*25)+F122*2</f>
        <v>1090.5972222222222</v>
      </c>
      <c r="H122" s="29">
        <f t="shared" ref="H122" si="26">(F122*1)/12</f>
        <v>43.916666666666664</v>
      </c>
      <c r="I122" s="29">
        <f t="shared" si="22"/>
        <v>39.166666666666664</v>
      </c>
      <c r="J122" s="29">
        <v>0</v>
      </c>
      <c r="K122" s="29">
        <v>0</v>
      </c>
      <c r="L122" s="29">
        <f t="shared" ref="L122" si="27">SUM(H122:K122)</f>
        <v>83.083333333333329</v>
      </c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</row>
    <row r="123" spans="1:24" ht="52.5" customHeight="1" x14ac:dyDescent="0.25">
      <c r="A123" s="33">
        <v>122</v>
      </c>
      <c r="B123" s="41" t="s">
        <v>194</v>
      </c>
      <c r="C123" s="20" t="s">
        <v>12</v>
      </c>
      <c r="D123" s="21" t="s">
        <v>95</v>
      </c>
      <c r="E123" s="22" t="s">
        <v>117</v>
      </c>
      <c r="F123" s="29">
        <v>527</v>
      </c>
      <c r="G123" s="29">
        <f>(F123/12/30*27)+F123*5</f>
        <v>2674.5250000000001</v>
      </c>
      <c r="H123" s="29">
        <f t="shared" si="21"/>
        <v>43.916666666666664</v>
      </c>
      <c r="I123" s="29">
        <f t="shared" si="22"/>
        <v>39.166666666666664</v>
      </c>
      <c r="J123" s="29">
        <v>0</v>
      </c>
      <c r="K123" s="29">
        <v>0</v>
      </c>
      <c r="L123" s="29">
        <f t="shared" si="11"/>
        <v>83.083333333333329</v>
      </c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</row>
    <row r="124" spans="1:24" ht="52.5" customHeight="1" x14ac:dyDescent="0.25">
      <c r="A124" s="33">
        <v>123</v>
      </c>
      <c r="B124" s="41" t="s">
        <v>194</v>
      </c>
      <c r="C124" s="20" t="s">
        <v>12</v>
      </c>
      <c r="D124" s="21" t="s">
        <v>95</v>
      </c>
      <c r="E124" s="22" t="s">
        <v>117</v>
      </c>
      <c r="F124" s="29">
        <v>527</v>
      </c>
      <c r="G124" s="29">
        <f t="shared" ref="G124:G147" si="28">+F124*12</f>
        <v>6324</v>
      </c>
      <c r="H124" s="29">
        <f t="shared" si="21"/>
        <v>43.916666666666664</v>
      </c>
      <c r="I124" s="29">
        <f t="shared" si="22"/>
        <v>39.166666666666664</v>
      </c>
      <c r="J124" s="29">
        <v>0</v>
      </c>
      <c r="K124" s="29">
        <v>0</v>
      </c>
      <c r="L124" s="29">
        <f t="shared" si="11"/>
        <v>83.083333333333329</v>
      </c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</row>
    <row r="125" spans="1:24" ht="52.5" customHeight="1" x14ac:dyDescent="0.25">
      <c r="A125" s="33">
        <v>124</v>
      </c>
      <c r="B125" s="41" t="s">
        <v>194</v>
      </c>
      <c r="C125" s="20" t="s">
        <v>12</v>
      </c>
      <c r="D125" s="21" t="s">
        <v>95</v>
      </c>
      <c r="E125" s="22" t="s">
        <v>117</v>
      </c>
      <c r="F125" s="29">
        <v>527</v>
      </c>
      <c r="G125" s="29">
        <f t="shared" si="28"/>
        <v>6324</v>
      </c>
      <c r="H125" s="29">
        <f t="shared" si="21"/>
        <v>43.916666666666664</v>
      </c>
      <c r="I125" s="29">
        <f t="shared" si="22"/>
        <v>39.166666666666664</v>
      </c>
      <c r="J125" s="29">
        <v>0</v>
      </c>
      <c r="K125" s="29">
        <v>0</v>
      </c>
      <c r="L125" s="29">
        <f t="shared" si="11"/>
        <v>83.083333333333329</v>
      </c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</row>
    <row r="126" spans="1:24" ht="52.5" customHeight="1" x14ac:dyDescent="0.25">
      <c r="A126" s="33">
        <v>125</v>
      </c>
      <c r="B126" s="41" t="s">
        <v>194</v>
      </c>
      <c r="C126" s="20" t="s">
        <v>12</v>
      </c>
      <c r="D126" s="21" t="s">
        <v>95</v>
      </c>
      <c r="E126" s="22" t="s">
        <v>117</v>
      </c>
      <c r="F126" s="29">
        <v>527</v>
      </c>
      <c r="G126" s="29">
        <f t="shared" si="28"/>
        <v>6324</v>
      </c>
      <c r="H126" s="29">
        <f t="shared" si="21"/>
        <v>43.916666666666664</v>
      </c>
      <c r="I126" s="29">
        <f t="shared" si="22"/>
        <v>39.166666666666664</v>
      </c>
      <c r="J126" s="29">
        <v>0</v>
      </c>
      <c r="K126" s="29">
        <v>0</v>
      </c>
      <c r="L126" s="29">
        <f t="shared" si="11"/>
        <v>83.083333333333329</v>
      </c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</row>
    <row r="127" spans="1:24" ht="52.5" customHeight="1" x14ac:dyDescent="0.25">
      <c r="A127" s="33">
        <v>126</v>
      </c>
      <c r="B127" s="41" t="s">
        <v>194</v>
      </c>
      <c r="C127" s="20" t="s">
        <v>12</v>
      </c>
      <c r="D127" s="21" t="s">
        <v>95</v>
      </c>
      <c r="E127" s="22" t="s">
        <v>117</v>
      </c>
      <c r="F127" s="29">
        <v>527</v>
      </c>
      <c r="G127" s="29">
        <f t="shared" si="28"/>
        <v>6324</v>
      </c>
      <c r="H127" s="29">
        <f t="shared" si="21"/>
        <v>43.916666666666664</v>
      </c>
      <c r="I127" s="29">
        <f t="shared" si="22"/>
        <v>39.166666666666664</v>
      </c>
      <c r="J127" s="29">
        <v>0</v>
      </c>
      <c r="K127" s="29">
        <v>0</v>
      </c>
      <c r="L127" s="29">
        <f t="shared" ref="L127:L188" si="29">SUM(H127:K127)</f>
        <v>83.083333333333329</v>
      </c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</row>
    <row r="128" spans="1:24" ht="52.5" customHeight="1" x14ac:dyDescent="0.25">
      <c r="A128" s="33">
        <v>127</v>
      </c>
      <c r="B128" s="41" t="s">
        <v>194</v>
      </c>
      <c r="C128" s="20" t="s">
        <v>12</v>
      </c>
      <c r="D128" s="21" t="s">
        <v>95</v>
      </c>
      <c r="E128" s="22" t="s">
        <v>117</v>
      </c>
      <c r="F128" s="29">
        <v>527</v>
      </c>
      <c r="G128" s="29">
        <f t="shared" si="28"/>
        <v>6324</v>
      </c>
      <c r="H128" s="29">
        <f t="shared" si="21"/>
        <v>43.916666666666664</v>
      </c>
      <c r="I128" s="29">
        <f t="shared" si="22"/>
        <v>39.166666666666664</v>
      </c>
      <c r="J128" s="29">
        <v>0</v>
      </c>
      <c r="K128" s="29">
        <v>0</v>
      </c>
      <c r="L128" s="29">
        <f t="shared" si="29"/>
        <v>83.083333333333329</v>
      </c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</row>
    <row r="129" spans="1:24" ht="52.5" customHeight="1" x14ac:dyDescent="0.25">
      <c r="A129" s="33">
        <v>128</v>
      </c>
      <c r="B129" s="41" t="s">
        <v>194</v>
      </c>
      <c r="C129" s="20" t="s">
        <v>12</v>
      </c>
      <c r="D129" s="21" t="s">
        <v>95</v>
      </c>
      <c r="E129" s="22" t="s">
        <v>117</v>
      </c>
      <c r="F129" s="29">
        <v>527</v>
      </c>
      <c r="G129" s="29">
        <f t="shared" si="28"/>
        <v>6324</v>
      </c>
      <c r="H129" s="29">
        <f t="shared" si="21"/>
        <v>43.916666666666664</v>
      </c>
      <c r="I129" s="29">
        <f t="shared" si="22"/>
        <v>39.166666666666664</v>
      </c>
      <c r="J129" s="29">
        <v>0</v>
      </c>
      <c r="K129" s="29">
        <v>0</v>
      </c>
      <c r="L129" s="29">
        <f t="shared" si="29"/>
        <v>83.083333333333329</v>
      </c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</row>
    <row r="130" spans="1:24" ht="52.5" customHeight="1" x14ac:dyDescent="0.25">
      <c r="A130" s="33">
        <v>129</v>
      </c>
      <c r="B130" s="41" t="s">
        <v>194</v>
      </c>
      <c r="C130" s="20" t="s">
        <v>12</v>
      </c>
      <c r="D130" s="21" t="s">
        <v>95</v>
      </c>
      <c r="E130" s="22" t="s">
        <v>117</v>
      </c>
      <c r="F130" s="29">
        <v>527</v>
      </c>
      <c r="G130" s="29">
        <f t="shared" si="28"/>
        <v>6324</v>
      </c>
      <c r="H130" s="29">
        <f t="shared" si="21"/>
        <v>43.916666666666664</v>
      </c>
      <c r="I130" s="29">
        <f t="shared" si="22"/>
        <v>39.166666666666664</v>
      </c>
      <c r="J130" s="29">
        <v>0</v>
      </c>
      <c r="K130" s="29">
        <v>0</v>
      </c>
      <c r="L130" s="29">
        <f t="shared" si="29"/>
        <v>83.083333333333329</v>
      </c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</row>
    <row r="131" spans="1:24" ht="52.5" customHeight="1" x14ac:dyDescent="0.25">
      <c r="A131" s="33">
        <v>130</v>
      </c>
      <c r="B131" s="41" t="s">
        <v>194</v>
      </c>
      <c r="C131" s="20" t="s">
        <v>12</v>
      </c>
      <c r="D131" s="21" t="s">
        <v>95</v>
      </c>
      <c r="E131" s="22" t="s">
        <v>117</v>
      </c>
      <c r="F131" s="29">
        <v>527</v>
      </c>
      <c r="G131" s="29">
        <f t="shared" si="28"/>
        <v>6324</v>
      </c>
      <c r="H131" s="29">
        <f t="shared" si="21"/>
        <v>43.916666666666664</v>
      </c>
      <c r="I131" s="29">
        <f t="shared" si="22"/>
        <v>39.166666666666664</v>
      </c>
      <c r="J131" s="29">
        <v>0</v>
      </c>
      <c r="K131" s="29">
        <v>0</v>
      </c>
      <c r="L131" s="29">
        <f t="shared" si="29"/>
        <v>83.083333333333329</v>
      </c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</row>
    <row r="132" spans="1:24" ht="52.5" customHeight="1" x14ac:dyDescent="0.25">
      <c r="A132" s="33">
        <v>131</v>
      </c>
      <c r="B132" s="41" t="s">
        <v>194</v>
      </c>
      <c r="C132" s="20" t="s">
        <v>12</v>
      </c>
      <c r="D132" s="21" t="s">
        <v>95</v>
      </c>
      <c r="E132" s="22" t="s">
        <v>117</v>
      </c>
      <c r="F132" s="29">
        <v>527</v>
      </c>
      <c r="G132" s="29">
        <f t="shared" si="28"/>
        <v>6324</v>
      </c>
      <c r="H132" s="29">
        <f t="shared" si="21"/>
        <v>43.916666666666664</v>
      </c>
      <c r="I132" s="29">
        <f t="shared" si="22"/>
        <v>39.166666666666664</v>
      </c>
      <c r="J132" s="29">
        <v>0</v>
      </c>
      <c r="K132" s="29">
        <v>0</v>
      </c>
      <c r="L132" s="29">
        <f t="shared" si="29"/>
        <v>83.083333333333329</v>
      </c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</row>
    <row r="133" spans="1:24" ht="52.5" customHeight="1" x14ac:dyDescent="0.25">
      <c r="A133" s="33">
        <v>132</v>
      </c>
      <c r="B133" s="41" t="s">
        <v>194</v>
      </c>
      <c r="C133" s="20" t="s">
        <v>12</v>
      </c>
      <c r="D133" s="21" t="s">
        <v>95</v>
      </c>
      <c r="E133" s="22" t="s">
        <v>117</v>
      </c>
      <c r="F133" s="29">
        <v>527</v>
      </c>
      <c r="G133" s="29">
        <f t="shared" si="28"/>
        <v>6324</v>
      </c>
      <c r="H133" s="29">
        <f t="shared" si="21"/>
        <v>43.916666666666664</v>
      </c>
      <c r="I133" s="29">
        <f t="shared" si="22"/>
        <v>39.166666666666664</v>
      </c>
      <c r="J133" s="29">
        <v>0</v>
      </c>
      <c r="K133" s="29">
        <v>0</v>
      </c>
      <c r="L133" s="29">
        <f t="shared" si="29"/>
        <v>83.083333333333329</v>
      </c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</row>
    <row r="134" spans="1:24" ht="52.5" customHeight="1" x14ac:dyDescent="0.25">
      <c r="A134" s="33">
        <v>133</v>
      </c>
      <c r="B134" s="41" t="s">
        <v>194</v>
      </c>
      <c r="C134" s="20" t="s">
        <v>12</v>
      </c>
      <c r="D134" s="21" t="s">
        <v>95</v>
      </c>
      <c r="E134" s="22" t="s">
        <v>117</v>
      </c>
      <c r="F134" s="29">
        <v>527</v>
      </c>
      <c r="G134" s="29">
        <f t="shared" si="28"/>
        <v>6324</v>
      </c>
      <c r="H134" s="29">
        <f t="shared" si="21"/>
        <v>43.916666666666664</v>
      </c>
      <c r="I134" s="29">
        <f t="shared" si="22"/>
        <v>39.166666666666664</v>
      </c>
      <c r="J134" s="29">
        <v>0</v>
      </c>
      <c r="K134" s="29">
        <v>0</v>
      </c>
      <c r="L134" s="29">
        <f t="shared" si="29"/>
        <v>83.083333333333329</v>
      </c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</row>
    <row r="135" spans="1:24" ht="52.5" customHeight="1" x14ac:dyDescent="0.25">
      <c r="A135" s="33">
        <v>134</v>
      </c>
      <c r="B135" s="41" t="s">
        <v>194</v>
      </c>
      <c r="C135" s="20" t="s">
        <v>12</v>
      </c>
      <c r="D135" s="21" t="s">
        <v>95</v>
      </c>
      <c r="E135" s="22" t="s">
        <v>117</v>
      </c>
      <c r="F135" s="29">
        <v>527</v>
      </c>
      <c r="G135" s="29">
        <f t="shared" si="28"/>
        <v>6324</v>
      </c>
      <c r="H135" s="29">
        <f t="shared" si="21"/>
        <v>43.916666666666664</v>
      </c>
      <c r="I135" s="29">
        <f t="shared" si="22"/>
        <v>39.166666666666664</v>
      </c>
      <c r="J135" s="29">
        <v>0</v>
      </c>
      <c r="K135" s="29">
        <v>0</v>
      </c>
      <c r="L135" s="29">
        <f t="shared" si="29"/>
        <v>83.083333333333329</v>
      </c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</row>
    <row r="136" spans="1:24" ht="52.5" customHeight="1" x14ac:dyDescent="0.25">
      <c r="A136" s="33">
        <v>135</v>
      </c>
      <c r="B136" s="41" t="s">
        <v>194</v>
      </c>
      <c r="C136" s="20" t="s">
        <v>12</v>
      </c>
      <c r="D136" s="21" t="s">
        <v>95</v>
      </c>
      <c r="E136" s="22" t="s">
        <v>117</v>
      </c>
      <c r="F136" s="29">
        <v>527</v>
      </c>
      <c r="G136" s="29">
        <f t="shared" si="28"/>
        <v>6324</v>
      </c>
      <c r="H136" s="29">
        <f t="shared" si="21"/>
        <v>43.916666666666664</v>
      </c>
      <c r="I136" s="29">
        <f t="shared" si="22"/>
        <v>39.166666666666664</v>
      </c>
      <c r="J136" s="29">
        <v>0</v>
      </c>
      <c r="K136" s="29">
        <v>0</v>
      </c>
      <c r="L136" s="29">
        <f t="shared" si="29"/>
        <v>83.083333333333329</v>
      </c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</row>
    <row r="137" spans="1:24" ht="52.5" customHeight="1" x14ac:dyDescent="0.25">
      <c r="A137" s="33">
        <v>136</v>
      </c>
      <c r="B137" s="41" t="s">
        <v>194</v>
      </c>
      <c r="C137" s="20" t="s">
        <v>12</v>
      </c>
      <c r="D137" s="21" t="s">
        <v>95</v>
      </c>
      <c r="E137" s="22" t="s">
        <v>117</v>
      </c>
      <c r="F137" s="29">
        <v>527</v>
      </c>
      <c r="G137" s="29">
        <f t="shared" si="28"/>
        <v>6324</v>
      </c>
      <c r="H137" s="29">
        <f t="shared" si="21"/>
        <v>43.916666666666664</v>
      </c>
      <c r="I137" s="29">
        <f t="shared" si="22"/>
        <v>39.166666666666664</v>
      </c>
      <c r="J137" s="29">
        <v>0</v>
      </c>
      <c r="K137" s="29">
        <v>0</v>
      </c>
      <c r="L137" s="29">
        <f t="shared" si="29"/>
        <v>83.083333333333329</v>
      </c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</row>
    <row r="138" spans="1:24" ht="52.5" customHeight="1" x14ac:dyDescent="0.25">
      <c r="A138" s="33">
        <v>137</v>
      </c>
      <c r="B138" s="41" t="s">
        <v>194</v>
      </c>
      <c r="C138" s="20" t="s">
        <v>12</v>
      </c>
      <c r="D138" s="21" t="s">
        <v>95</v>
      </c>
      <c r="E138" s="22" t="s">
        <v>117</v>
      </c>
      <c r="F138" s="29">
        <v>527</v>
      </c>
      <c r="G138" s="29">
        <f t="shared" si="28"/>
        <v>6324</v>
      </c>
      <c r="H138" s="29">
        <f t="shared" si="21"/>
        <v>43.916666666666664</v>
      </c>
      <c r="I138" s="29">
        <f t="shared" si="22"/>
        <v>39.166666666666664</v>
      </c>
      <c r="J138" s="29">
        <v>0</v>
      </c>
      <c r="K138" s="29">
        <v>0</v>
      </c>
      <c r="L138" s="29">
        <f t="shared" si="29"/>
        <v>83.083333333333329</v>
      </c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</row>
    <row r="139" spans="1:24" ht="52.5" customHeight="1" x14ac:dyDescent="0.25">
      <c r="A139" s="33">
        <v>138</v>
      </c>
      <c r="B139" s="41" t="s">
        <v>194</v>
      </c>
      <c r="C139" s="20" t="s">
        <v>12</v>
      </c>
      <c r="D139" s="21" t="s">
        <v>95</v>
      </c>
      <c r="E139" s="22" t="s">
        <v>117</v>
      </c>
      <c r="F139" s="29">
        <v>527</v>
      </c>
      <c r="G139" s="29">
        <f t="shared" si="28"/>
        <v>6324</v>
      </c>
      <c r="H139" s="29">
        <f t="shared" si="21"/>
        <v>43.916666666666664</v>
      </c>
      <c r="I139" s="29">
        <f t="shared" si="22"/>
        <v>39.166666666666664</v>
      </c>
      <c r="J139" s="29">
        <v>0</v>
      </c>
      <c r="K139" s="29">
        <v>0</v>
      </c>
      <c r="L139" s="29">
        <f t="shared" si="29"/>
        <v>83.083333333333329</v>
      </c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</row>
    <row r="140" spans="1:24" ht="52.5" customHeight="1" x14ac:dyDescent="0.25">
      <c r="A140" s="33">
        <v>139</v>
      </c>
      <c r="B140" s="41" t="s">
        <v>194</v>
      </c>
      <c r="C140" s="20" t="s">
        <v>12</v>
      </c>
      <c r="D140" s="21" t="s">
        <v>95</v>
      </c>
      <c r="E140" s="22" t="s">
        <v>117</v>
      </c>
      <c r="F140" s="29">
        <v>527</v>
      </c>
      <c r="G140" s="29">
        <f t="shared" si="28"/>
        <v>6324</v>
      </c>
      <c r="H140" s="29">
        <f t="shared" si="21"/>
        <v>43.916666666666664</v>
      </c>
      <c r="I140" s="29">
        <f t="shared" si="22"/>
        <v>39.166666666666664</v>
      </c>
      <c r="J140" s="29">
        <v>0</v>
      </c>
      <c r="K140" s="29">
        <v>0</v>
      </c>
      <c r="L140" s="29">
        <f t="shared" si="29"/>
        <v>83.083333333333329</v>
      </c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</row>
    <row r="141" spans="1:24" ht="52.5" customHeight="1" x14ac:dyDescent="0.25">
      <c r="A141" s="33">
        <v>140</v>
      </c>
      <c r="B141" s="41" t="s">
        <v>194</v>
      </c>
      <c r="C141" s="20" t="s">
        <v>12</v>
      </c>
      <c r="D141" s="21" t="s">
        <v>95</v>
      </c>
      <c r="E141" s="22" t="s">
        <v>117</v>
      </c>
      <c r="F141" s="29">
        <v>527</v>
      </c>
      <c r="G141" s="29">
        <f t="shared" si="28"/>
        <v>6324</v>
      </c>
      <c r="H141" s="29">
        <f t="shared" si="21"/>
        <v>43.916666666666664</v>
      </c>
      <c r="I141" s="29">
        <f t="shared" si="22"/>
        <v>39.166666666666664</v>
      </c>
      <c r="J141" s="29">
        <v>0</v>
      </c>
      <c r="K141" s="29">
        <v>0</v>
      </c>
      <c r="L141" s="29">
        <f t="shared" si="29"/>
        <v>83.083333333333329</v>
      </c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</row>
    <row r="142" spans="1:24" ht="52.5" customHeight="1" x14ac:dyDescent="0.25">
      <c r="A142" s="33">
        <v>141</v>
      </c>
      <c r="B142" s="41" t="s">
        <v>194</v>
      </c>
      <c r="C142" s="20" t="s">
        <v>12</v>
      </c>
      <c r="D142" s="21" t="s">
        <v>95</v>
      </c>
      <c r="E142" s="22" t="s">
        <v>117</v>
      </c>
      <c r="F142" s="29">
        <v>527</v>
      </c>
      <c r="G142" s="29">
        <f t="shared" si="28"/>
        <v>6324</v>
      </c>
      <c r="H142" s="29">
        <f t="shared" si="21"/>
        <v>43.916666666666664</v>
      </c>
      <c r="I142" s="29">
        <f t="shared" si="22"/>
        <v>39.166666666666664</v>
      </c>
      <c r="J142" s="29">
        <v>0</v>
      </c>
      <c r="K142" s="29">
        <v>0</v>
      </c>
      <c r="L142" s="29">
        <f t="shared" si="29"/>
        <v>83.083333333333329</v>
      </c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</row>
    <row r="143" spans="1:24" ht="52.5" customHeight="1" x14ac:dyDescent="0.25">
      <c r="A143" s="33">
        <v>142</v>
      </c>
      <c r="B143" s="41" t="s">
        <v>194</v>
      </c>
      <c r="C143" s="20" t="s">
        <v>12</v>
      </c>
      <c r="D143" s="21" t="s">
        <v>95</v>
      </c>
      <c r="E143" s="22" t="s">
        <v>117</v>
      </c>
      <c r="F143" s="29">
        <v>527</v>
      </c>
      <c r="G143" s="29">
        <f t="shared" si="28"/>
        <v>6324</v>
      </c>
      <c r="H143" s="29">
        <f t="shared" si="21"/>
        <v>43.916666666666664</v>
      </c>
      <c r="I143" s="29">
        <f t="shared" si="22"/>
        <v>39.166666666666664</v>
      </c>
      <c r="J143" s="29">
        <v>0</v>
      </c>
      <c r="K143" s="29">
        <v>0</v>
      </c>
      <c r="L143" s="29">
        <f t="shared" si="29"/>
        <v>83.083333333333329</v>
      </c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</row>
    <row r="144" spans="1:24" ht="52.5" customHeight="1" x14ac:dyDescent="0.25">
      <c r="A144" s="33">
        <v>143</v>
      </c>
      <c r="B144" s="41" t="s">
        <v>194</v>
      </c>
      <c r="C144" s="20" t="s">
        <v>12</v>
      </c>
      <c r="D144" s="21" t="s">
        <v>95</v>
      </c>
      <c r="E144" s="22" t="s">
        <v>117</v>
      </c>
      <c r="F144" s="29">
        <v>527</v>
      </c>
      <c r="G144" s="29">
        <f t="shared" si="28"/>
        <v>6324</v>
      </c>
      <c r="H144" s="29">
        <f t="shared" si="21"/>
        <v>43.916666666666664</v>
      </c>
      <c r="I144" s="29">
        <f t="shared" si="22"/>
        <v>39.166666666666664</v>
      </c>
      <c r="J144" s="29">
        <v>0</v>
      </c>
      <c r="K144" s="29">
        <v>0</v>
      </c>
      <c r="L144" s="29">
        <f t="shared" si="29"/>
        <v>83.083333333333329</v>
      </c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</row>
    <row r="145" spans="1:24" ht="52.5" customHeight="1" x14ac:dyDescent="0.25">
      <c r="A145" s="33">
        <v>144</v>
      </c>
      <c r="B145" s="41" t="s">
        <v>194</v>
      </c>
      <c r="C145" s="20" t="s">
        <v>12</v>
      </c>
      <c r="D145" s="21" t="s">
        <v>95</v>
      </c>
      <c r="E145" s="22" t="s">
        <v>117</v>
      </c>
      <c r="F145" s="29">
        <v>527</v>
      </c>
      <c r="G145" s="29">
        <f t="shared" si="28"/>
        <v>6324</v>
      </c>
      <c r="H145" s="29">
        <f t="shared" si="21"/>
        <v>43.916666666666664</v>
      </c>
      <c r="I145" s="29">
        <f t="shared" si="22"/>
        <v>39.166666666666664</v>
      </c>
      <c r="J145" s="29">
        <v>0</v>
      </c>
      <c r="K145" s="29">
        <v>0</v>
      </c>
      <c r="L145" s="29">
        <f t="shared" si="29"/>
        <v>83.083333333333329</v>
      </c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</row>
    <row r="146" spans="1:24" ht="52.5" customHeight="1" x14ac:dyDescent="0.25">
      <c r="A146" s="33">
        <v>145</v>
      </c>
      <c r="B146" s="41" t="s">
        <v>143</v>
      </c>
      <c r="C146" s="20" t="s">
        <v>12</v>
      </c>
      <c r="D146" s="21" t="s">
        <v>97</v>
      </c>
      <c r="E146" s="22" t="s">
        <v>117</v>
      </c>
      <c r="F146" s="29">
        <v>733</v>
      </c>
      <c r="G146" s="29">
        <f t="shared" si="28"/>
        <v>8796</v>
      </c>
      <c r="H146" s="29">
        <f t="shared" si="21"/>
        <v>61.083333333333336</v>
      </c>
      <c r="I146" s="29">
        <f t="shared" si="22"/>
        <v>39.166666666666664</v>
      </c>
      <c r="J146" s="29">
        <v>0</v>
      </c>
      <c r="K146" s="29">
        <v>0</v>
      </c>
      <c r="L146" s="29">
        <f t="shared" si="29"/>
        <v>100.25</v>
      </c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</row>
    <row r="147" spans="1:24" ht="52.5" customHeight="1" x14ac:dyDescent="0.25">
      <c r="A147" s="33">
        <v>146</v>
      </c>
      <c r="B147" s="41" t="s">
        <v>69</v>
      </c>
      <c r="C147" s="20" t="s">
        <v>12</v>
      </c>
      <c r="D147" s="21" t="s">
        <v>108</v>
      </c>
      <c r="E147" s="22" t="s">
        <v>117</v>
      </c>
      <c r="F147" s="29">
        <v>527</v>
      </c>
      <c r="G147" s="29">
        <f t="shared" si="28"/>
        <v>6324</v>
      </c>
      <c r="H147" s="29">
        <f t="shared" si="21"/>
        <v>43.916666666666664</v>
      </c>
      <c r="I147" s="29">
        <f t="shared" si="22"/>
        <v>39.166666666666664</v>
      </c>
      <c r="J147" s="29">
        <v>0</v>
      </c>
      <c r="K147" s="29">
        <v>0</v>
      </c>
      <c r="L147" s="29">
        <f t="shared" si="29"/>
        <v>83.083333333333329</v>
      </c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</row>
    <row r="148" spans="1:24" ht="52.5" customHeight="1" x14ac:dyDescent="0.25">
      <c r="A148" s="33">
        <v>147</v>
      </c>
      <c r="B148" s="41" t="s">
        <v>46</v>
      </c>
      <c r="C148" s="20" t="s">
        <v>13</v>
      </c>
      <c r="D148" s="21" t="s">
        <v>90</v>
      </c>
      <c r="E148" s="22" t="s">
        <v>125</v>
      </c>
      <c r="F148" s="29">
        <v>986</v>
      </c>
      <c r="G148" s="29">
        <f>(F148/30*17)+(F148*11)</f>
        <v>11404.733333333334</v>
      </c>
      <c r="H148" s="29">
        <f>(F148/30*17)/12</f>
        <v>46.56111111111111</v>
      </c>
      <c r="I148" s="29">
        <f>(470/30*17/12)</f>
        <v>22.194444444444443</v>
      </c>
      <c r="J148" s="29">
        <v>0</v>
      </c>
      <c r="K148" s="29">
        <v>0</v>
      </c>
      <c r="L148" s="29">
        <f t="shared" si="29"/>
        <v>68.75555555555556</v>
      </c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</row>
    <row r="149" spans="1:24" ht="52.5" customHeight="1" x14ac:dyDescent="0.25">
      <c r="A149" s="33">
        <v>148</v>
      </c>
      <c r="B149" s="41" t="s">
        <v>46</v>
      </c>
      <c r="C149" s="20" t="s">
        <v>13</v>
      </c>
      <c r="D149" s="21" t="s">
        <v>90</v>
      </c>
      <c r="E149" s="22" t="s">
        <v>125</v>
      </c>
      <c r="F149" s="29">
        <v>986</v>
      </c>
      <c r="G149" s="29">
        <f>(F149/30*17)+(F149*11)</f>
        <v>11404.733333333334</v>
      </c>
      <c r="H149" s="29">
        <f>(F149/30*17)/12</f>
        <v>46.56111111111111</v>
      </c>
      <c r="I149" s="29">
        <f>(470/30*17/12)</f>
        <v>22.194444444444443</v>
      </c>
      <c r="J149" s="29">
        <v>0</v>
      </c>
      <c r="K149" s="29">
        <v>0</v>
      </c>
      <c r="L149" s="29">
        <f t="shared" si="29"/>
        <v>68.75555555555556</v>
      </c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</row>
    <row r="150" spans="1:24" ht="52.5" customHeight="1" x14ac:dyDescent="0.25">
      <c r="A150" s="33">
        <v>149</v>
      </c>
      <c r="B150" s="41" t="s">
        <v>46</v>
      </c>
      <c r="C150" s="20" t="s">
        <v>13</v>
      </c>
      <c r="D150" s="21" t="s">
        <v>90</v>
      </c>
      <c r="E150" s="22" t="s">
        <v>125</v>
      </c>
      <c r="F150" s="29">
        <v>986</v>
      </c>
      <c r="G150" s="29">
        <f>(F150/30*17)+(F150*11)</f>
        <v>11404.733333333334</v>
      </c>
      <c r="H150" s="29">
        <f>(F150/30*17)/12</f>
        <v>46.56111111111111</v>
      </c>
      <c r="I150" s="29">
        <f>(470/30*17/12)</f>
        <v>22.194444444444443</v>
      </c>
      <c r="J150" s="29">
        <v>0</v>
      </c>
      <c r="K150" s="29">
        <v>0</v>
      </c>
      <c r="L150" s="29">
        <f t="shared" si="29"/>
        <v>68.75555555555556</v>
      </c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</row>
    <row r="151" spans="1:24" ht="52.5" customHeight="1" x14ac:dyDescent="0.25">
      <c r="A151" s="33">
        <v>150</v>
      </c>
      <c r="B151" s="41" t="s">
        <v>36</v>
      </c>
      <c r="C151" s="20" t="s">
        <v>12</v>
      </c>
      <c r="D151" s="21" t="s">
        <v>95</v>
      </c>
      <c r="E151" s="22" t="s">
        <v>117</v>
      </c>
      <c r="F151" s="29">
        <v>527</v>
      </c>
      <c r="G151" s="29">
        <f t="shared" ref="G151:G196" si="30">+F151*12</f>
        <v>6324</v>
      </c>
      <c r="H151" s="29">
        <f t="shared" ref="H151:H196" si="31">(F151*1)/12</f>
        <v>43.916666666666664</v>
      </c>
      <c r="I151" s="29">
        <f t="shared" ref="I151:I181" si="32">(470/12)</f>
        <v>39.166666666666664</v>
      </c>
      <c r="J151" s="29">
        <v>0</v>
      </c>
      <c r="K151" s="29">
        <v>0</v>
      </c>
      <c r="L151" s="29">
        <f t="shared" si="29"/>
        <v>83.083333333333329</v>
      </c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</row>
    <row r="152" spans="1:24" ht="52.5" customHeight="1" x14ac:dyDescent="0.25">
      <c r="A152" s="33">
        <v>151</v>
      </c>
      <c r="B152" s="41" t="s">
        <v>39</v>
      </c>
      <c r="C152" s="20" t="s">
        <v>12</v>
      </c>
      <c r="D152" s="21" t="s">
        <v>97</v>
      </c>
      <c r="E152" s="22" t="s">
        <v>117</v>
      </c>
      <c r="F152" s="29">
        <v>527</v>
      </c>
      <c r="G152" s="29">
        <f t="shared" si="30"/>
        <v>6324</v>
      </c>
      <c r="H152" s="29">
        <f t="shared" si="31"/>
        <v>43.916666666666664</v>
      </c>
      <c r="I152" s="29">
        <f t="shared" si="32"/>
        <v>39.166666666666664</v>
      </c>
      <c r="J152" s="29">
        <v>87.84</v>
      </c>
      <c r="K152" s="29">
        <v>0</v>
      </c>
      <c r="L152" s="29">
        <f t="shared" si="29"/>
        <v>170.92333333333335</v>
      </c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</row>
    <row r="153" spans="1:24" ht="52.5" customHeight="1" x14ac:dyDescent="0.25">
      <c r="A153" s="33">
        <v>152</v>
      </c>
      <c r="B153" s="41" t="s">
        <v>39</v>
      </c>
      <c r="C153" s="20" t="s">
        <v>12</v>
      </c>
      <c r="D153" s="21" t="s">
        <v>97</v>
      </c>
      <c r="E153" s="22" t="s">
        <v>117</v>
      </c>
      <c r="F153" s="29">
        <v>527</v>
      </c>
      <c r="G153" s="29">
        <f t="shared" si="30"/>
        <v>6324</v>
      </c>
      <c r="H153" s="29">
        <f t="shared" si="31"/>
        <v>43.916666666666664</v>
      </c>
      <c r="I153" s="29">
        <f t="shared" si="32"/>
        <v>39.166666666666664</v>
      </c>
      <c r="J153" s="29">
        <v>0</v>
      </c>
      <c r="K153" s="29">
        <v>0</v>
      </c>
      <c r="L153" s="29">
        <f t="shared" si="29"/>
        <v>83.083333333333329</v>
      </c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</row>
    <row r="154" spans="1:24" ht="52.5" customHeight="1" x14ac:dyDescent="0.25">
      <c r="A154" s="33">
        <v>153</v>
      </c>
      <c r="B154" s="41" t="s">
        <v>39</v>
      </c>
      <c r="C154" s="20" t="s">
        <v>12</v>
      </c>
      <c r="D154" s="21" t="s">
        <v>97</v>
      </c>
      <c r="E154" s="22" t="s">
        <v>117</v>
      </c>
      <c r="F154" s="29">
        <v>527</v>
      </c>
      <c r="G154" s="29">
        <f t="shared" si="30"/>
        <v>6324</v>
      </c>
      <c r="H154" s="29">
        <f t="shared" si="31"/>
        <v>43.916666666666664</v>
      </c>
      <c r="I154" s="29">
        <f t="shared" si="32"/>
        <v>39.166666666666664</v>
      </c>
      <c r="J154" s="29">
        <v>0</v>
      </c>
      <c r="K154" s="29">
        <v>0</v>
      </c>
      <c r="L154" s="29">
        <f t="shared" si="29"/>
        <v>83.083333333333329</v>
      </c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</row>
    <row r="155" spans="1:24" ht="52.5" customHeight="1" x14ac:dyDescent="0.25">
      <c r="A155" s="33">
        <v>154</v>
      </c>
      <c r="B155" s="41" t="s">
        <v>39</v>
      </c>
      <c r="C155" s="20" t="s">
        <v>12</v>
      </c>
      <c r="D155" s="21" t="s">
        <v>97</v>
      </c>
      <c r="E155" s="22" t="s">
        <v>117</v>
      </c>
      <c r="F155" s="29">
        <v>527</v>
      </c>
      <c r="G155" s="29">
        <f t="shared" si="30"/>
        <v>6324</v>
      </c>
      <c r="H155" s="29">
        <f t="shared" si="31"/>
        <v>43.916666666666664</v>
      </c>
      <c r="I155" s="29">
        <f t="shared" si="32"/>
        <v>39.166666666666664</v>
      </c>
      <c r="J155" s="29">
        <v>0</v>
      </c>
      <c r="K155" s="29">
        <v>0</v>
      </c>
      <c r="L155" s="29">
        <f t="shared" si="29"/>
        <v>83.083333333333329</v>
      </c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</row>
    <row r="156" spans="1:24" ht="52.5" customHeight="1" x14ac:dyDescent="0.25">
      <c r="A156" s="33">
        <v>155</v>
      </c>
      <c r="B156" s="41" t="s">
        <v>39</v>
      </c>
      <c r="C156" s="20" t="s">
        <v>12</v>
      </c>
      <c r="D156" s="21" t="s">
        <v>97</v>
      </c>
      <c r="E156" s="22" t="s">
        <v>117</v>
      </c>
      <c r="F156" s="29">
        <v>527</v>
      </c>
      <c r="G156" s="29">
        <f t="shared" si="30"/>
        <v>6324</v>
      </c>
      <c r="H156" s="29">
        <f t="shared" si="31"/>
        <v>43.916666666666664</v>
      </c>
      <c r="I156" s="29">
        <f t="shared" si="32"/>
        <v>39.166666666666664</v>
      </c>
      <c r="J156" s="29">
        <v>0</v>
      </c>
      <c r="K156" s="29">
        <v>0</v>
      </c>
      <c r="L156" s="29">
        <f t="shared" si="29"/>
        <v>83.083333333333329</v>
      </c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</row>
    <row r="157" spans="1:24" ht="52.5" customHeight="1" x14ac:dyDescent="0.25">
      <c r="A157" s="33">
        <v>156</v>
      </c>
      <c r="B157" s="41" t="s">
        <v>39</v>
      </c>
      <c r="C157" s="20" t="s">
        <v>12</v>
      </c>
      <c r="D157" s="21" t="s">
        <v>97</v>
      </c>
      <c r="E157" s="22" t="s">
        <v>117</v>
      </c>
      <c r="F157" s="29">
        <v>527</v>
      </c>
      <c r="G157" s="29">
        <f t="shared" si="30"/>
        <v>6324</v>
      </c>
      <c r="H157" s="29">
        <f t="shared" si="31"/>
        <v>43.916666666666664</v>
      </c>
      <c r="I157" s="29">
        <f t="shared" si="32"/>
        <v>39.166666666666664</v>
      </c>
      <c r="J157" s="29">
        <v>0</v>
      </c>
      <c r="K157" s="29">
        <v>0</v>
      </c>
      <c r="L157" s="29">
        <f t="shared" si="29"/>
        <v>83.083333333333329</v>
      </c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</row>
    <row r="158" spans="1:24" ht="52.5" customHeight="1" x14ac:dyDescent="0.25">
      <c r="A158" s="33">
        <v>157</v>
      </c>
      <c r="B158" s="41" t="s">
        <v>39</v>
      </c>
      <c r="C158" s="20" t="s">
        <v>12</v>
      </c>
      <c r="D158" s="21" t="s">
        <v>97</v>
      </c>
      <c r="E158" s="22" t="s">
        <v>117</v>
      </c>
      <c r="F158" s="29">
        <v>527</v>
      </c>
      <c r="G158" s="29">
        <f t="shared" si="30"/>
        <v>6324</v>
      </c>
      <c r="H158" s="29">
        <f t="shared" si="31"/>
        <v>43.916666666666664</v>
      </c>
      <c r="I158" s="29">
        <f t="shared" si="32"/>
        <v>39.166666666666664</v>
      </c>
      <c r="J158" s="29">
        <v>0</v>
      </c>
      <c r="K158" s="29">
        <v>0</v>
      </c>
      <c r="L158" s="29">
        <f t="shared" si="29"/>
        <v>83.083333333333329</v>
      </c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</row>
    <row r="159" spans="1:24" ht="52.5" customHeight="1" x14ac:dyDescent="0.25">
      <c r="A159" s="33">
        <v>158</v>
      </c>
      <c r="B159" s="41" t="s">
        <v>31</v>
      </c>
      <c r="C159" s="20" t="s">
        <v>12</v>
      </c>
      <c r="D159" s="34" t="s">
        <v>98</v>
      </c>
      <c r="E159" s="22" t="s">
        <v>117</v>
      </c>
      <c r="F159" s="29">
        <v>527</v>
      </c>
      <c r="G159" s="29">
        <f t="shared" si="30"/>
        <v>6324</v>
      </c>
      <c r="H159" s="29">
        <f t="shared" si="31"/>
        <v>43.916666666666664</v>
      </c>
      <c r="I159" s="29">
        <f t="shared" si="32"/>
        <v>39.166666666666664</v>
      </c>
      <c r="J159" s="29">
        <v>0</v>
      </c>
      <c r="K159" s="29">
        <v>0</v>
      </c>
      <c r="L159" s="29">
        <f t="shared" si="29"/>
        <v>83.083333333333329</v>
      </c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</row>
    <row r="160" spans="1:24" ht="52.5" customHeight="1" x14ac:dyDescent="0.25">
      <c r="A160" s="33">
        <v>159</v>
      </c>
      <c r="B160" s="41" t="s">
        <v>31</v>
      </c>
      <c r="C160" s="20" t="s">
        <v>12</v>
      </c>
      <c r="D160" s="34" t="s">
        <v>98</v>
      </c>
      <c r="E160" s="22" t="s">
        <v>117</v>
      </c>
      <c r="F160" s="29">
        <v>527</v>
      </c>
      <c r="G160" s="29">
        <f t="shared" si="30"/>
        <v>6324</v>
      </c>
      <c r="H160" s="29">
        <f t="shared" si="31"/>
        <v>43.916666666666664</v>
      </c>
      <c r="I160" s="29">
        <f t="shared" si="32"/>
        <v>39.166666666666664</v>
      </c>
      <c r="J160" s="29">
        <v>0</v>
      </c>
      <c r="K160" s="29">
        <v>0</v>
      </c>
      <c r="L160" s="29">
        <f t="shared" si="29"/>
        <v>83.083333333333329</v>
      </c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</row>
    <row r="161" spans="1:24" ht="52.5" customHeight="1" x14ac:dyDescent="0.25">
      <c r="A161" s="33">
        <v>160</v>
      </c>
      <c r="B161" s="41" t="s">
        <v>31</v>
      </c>
      <c r="C161" s="20" t="s">
        <v>12</v>
      </c>
      <c r="D161" s="34" t="s">
        <v>98</v>
      </c>
      <c r="E161" s="22" t="s">
        <v>117</v>
      </c>
      <c r="F161" s="29">
        <v>527</v>
      </c>
      <c r="G161" s="29">
        <f t="shared" si="30"/>
        <v>6324</v>
      </c>
      <c r="H161" s="29">
        <f t="shared" si="31"/>
        <v>43.916666666666664</v>
      </c>
      <c r="I161" s="29">
        <f t="shared" si="32"/>
        <v>39.166666666666664</v>
      </c>
      <c r="J161" s="29">
        <v>0</v>
      </c>
      <c r="K161" s="29">
        <v>0</v>
      </c>
      <c r="L161" s="29">
        <f t="shared" si="29"/>
        <v>83.083333333333329</v>
      </c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</row>
    <row r="162" spans="1:24" ht="52.5" customHeight="1" x14ac:dyDescent="0.25">
      <c r="A162" s="33">
        <v>161</v>
      </c>
      <c r="B162" s="41" t="s">
        <v>31</v>
      </c>
      <c r="C162" s="20" t="s">
        <v>12</v>
      </c>
      <c r="D162" s="21" t="s">
        <v>98</v>
      </c>
      <c r="E162" s="22" t="s">
        <v>117</v>
      </c>
      <c r="F162" s="29">
        <v>527</v>
      </c>
      <c r="G162" s="29">
        <f t="shared" si="30"/>
        <v>6324</v>
      </c>
      <c r="H162" s="29">
        <f t="shared" si="31"/>
        <v>43.916666666666664</v>
      </c>
      <c r="I162" s="29">
        <f t="shared" si="32"/>
        <v>39.166666666666664</v>
      </c>
      <c r="J162" s="29">
        <v>0</v>
      </c>
      <c r="K162" s="29">
        <v>0</v>
      </c>
      <c r="L162" s="29">
        <f t="shared" si="29"/>
        <v>83.083333333333329</v>
      </c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</row>
    <row r="163" spans="1:24" ht="52.5" customHeight="1" x14ac:dyDescent="0.25">
      <c r="A163" s="33">
        <v>162</v>
      </c>
      <c r="B163" s="42" t="s">
        <v>158</v>
      </c>
      <c r="C163" s="20" t="s">
        <v>12</v>
      </c>
      <c r="D163" s="21" t="s">
        <v>98</v>
      </c>
      <c r="E163" s="22" t="s">
        <v>117</v>
      </c>
      <c r="F163" s="29">
        <v>733</v>
      </c>
      <c r="G163" s="29">
        <f t="shared" si="30"/>
        <v>8796</v>
      </c>
      <c r="H163" s="29">
        <f t="shared" si="31"/>
        <v>61.083333333333336</v>
      </c>
      <c r="I163" s="29">
        <f t="shared" si="32"/>
        <v>39.166666666666664</v>
      </c>
      <c r="J163" s="29">
        <v>0</v>
      </c>
      <c r="K163" s="29">
        <v>0</v>
      </c>
      <c r="L163" s="29">
        <f t="shared" si="29"/>
        <v>100.25</v>
      </c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</row>
    <row r="164" spans="1:24" ht="52.5" customHeight="1" x14ac:dyDescent="0.25">
      <c r="A164" s="33">
        <v>163</v>
      </c>
      <c r="B164" s="41" t="s">
        <v>31</v>
      </c>
      <c r="C164" s="20" t="s">
        <v>12</v>
      </c>
      <c r="D164" s="25" t="s">
        <v>98</v>
      </c>
      <c r="E164" s="22" t="s">
        <v>117</v>
      </c>
      <c r="F164" s="29">
        <v>527</v>
      </c>
      <c r="G164" s="29">
        <f t="shared" si="30"/>
        <v>6324</v>
      </c>
      <c r="H164" s="29">
        <f t="shared" si="31"/>
        <v>43.916666666666664</v>
      </c>
      <c r="I164" s="29">
        <f t="shared" si="32"/>
        <v>39.166666666666664</v>
      </c>
      <c r="J164" s="29">
        <v>0</v>
      </c>
      <c r="K164" s="29">
        <v>0</v>
      </c>
      <c r="L164" s="29">
        <f t="shared" si="29"/>
        <v>83.083333333333329</v>
      </c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</row>
    <row r="165" spans="1:24" ht="52.5" customHeight="1" x14ac:dyDescent="0.25">
      <c r="A165" s="33">
        <v>164</v>
      </c>
      <c r="B165" s="41" t="s">
        <v>31</v>
      </c>
      <c r="C165" s="20" t="s">
        <v>12</v>
      </c>
      <c r="D165" s="26" t="s">
        <v>98</v>
      </c>
      <c r="E165" s="22" t="s">
        <v>117</v>
      </c>
      <c r="F165" s="29">
        <v>527</v>
      </c>
      <c r="G165" s="29">
        <f t="shared" si="30"/>
        <v>6324</v>
      </c>
      <c r="H165" s="29">
        <f t="shared" si="31"/>
        <v>43.916666666666664</v>
      </c>
      <c r="I165" s="29">
        <f t="shared" si="32"/>
        <v>39.166666666666664</v>
      </c>
      <c r="J165" s="29">
        <v>0</v>
      </c>
      <c r="K165" s="29">
        <v>0</v>
      </c>
      <c r="L165" s="29">
        <f t="shared" si="29"/>
        <v>83.083333333333329</v>
      </c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</row>
    <row r="166" spans="1:24" ht="52.5" customHeight="1" x14ac:dyDescent="0.25">
      <c r="A166" s="33">
        <v>165</v>
      </c>
      <c r="B166" s="41" t="s">
        <v>31</v>
      </c>
      <c r="C166" s="20" t="s">
        <v>12</v>
      </c>
      <c r="D166" s="21" t="s">
        <v>98</v>
      </c>
      <c r="E166" s="22" t="s">
        <v>117</v>
      </c>
      <c r="F166" s="29">
        <v>527</v>
      </c>
      <c r="G166" s="29">
        <f t="shared" si="30"/>
        <v>6324</v>
      </c>
      <c r="H166" s="29">
        <f t="shared" si="31"/>
        <v>43.916666666666664</v>
      </c>
      <c r="I166" s="29">
        <f t="shared" si="32"/>
        <v>39.166666666666664</v>
      </c>
      <c r="J166" s="29">
        <v>0</v>
      </c>
      <c r="K166" s="29">
        <v>0</v>
      </c>
      <c r="L166" s="29">
        <f t="shared" si="29"/>
        <v>83.083333333333329</v>
      </c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</row>
    <row r="167" spans="1:24" ht="52.5" customHeight="1" x14ac:dyDescent="0.25">
      <c r="A167" s="33">
        <v>166</v>
      </c>
      <c r="B167" s="41" t="s">
        <v>31</v>
      </c>
      <c r="C167" s="20" t="s">
        <v>12</v>
      </c>
      <c r="D167" s="21" t="s">
        <v>98</v>
      </c>
      <c r="E167" s="22" t="s">
        <v>117</v>
      </c>
      <c r="F167" s="29">
        <v>527</v>
      </c>
      <c r="G167" s="29">
        <f t="shared" si="30"/>
        <v>6324</v>
      </c>
      <c r="H167" s="29">
        <f t="shared" si="31"/>
        <v>43.916666666666664</v>
      </c>
      <c r="I167" s="29">
        <f t="shared" si="32"/>
        <v>39.166666666666664</v>
      </c>
      <c r="J167" s="29">
        <v>0</v>
      </c>
      <c r="K167" s="29">
        <v>0</v>
      </c>
      <c r="L167" s="29">
        <f t="shared" si="29"/>
        <v>83.083333333333329</v>
      </c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</row>
    <row r="168" spans="1:24" ht="52.5" customHeight="1" x14ac:dyDescent="0.25">
      <c r="A168" s="33">
        <v>167</v>
      </c>
      <c r="B168" s="41" t="s">
        <v>31</v>
      </c>
      <c r="C168" s="20" t="s">
        <v>12</v>
      </c>
      <c r="D168" s="21" t="s">
        <v>98</v>
      </c>
      <c r="E168" s="22" t="s">
        <v>117</v>
      </c>
      <c r="F168" s="29">
        <v>527</v>
      </c>
      <c r="G168" s="29">
        <f t="shared" si="30"/>
        <v>6324</v>
      </c>
      <c r="H168" s="29">
        <f t="shared" si="31"/>
        <v>43.916666666666664</v>
      </c>
      <c r="I168" s="29">
        <f t="shared" si="32"/>
        <v>39.166666666666664</v>
      </c>
      <c r="J168" s="29">
        <v>0</v>
      </c>
      <c r="K168" s="29">
        <v>0</v>
      </c>
      <c r="L168" s="29">
        <f t="shared" si="29"/>
        <v>83.083333333333329</v>
      </c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</row>
    <row r="169" spans="1:24" ht="52.5" customHeight="1" x14ac:dyDescent="0.25">
      <c r="A169" s="33">
        <v>168</v>
      </c>
      <c r="B169" s="41" t="s">
        <v>197</v>
      </c>
      <c r="C169" s="20" t="s">
        <v>12</v>
      </c>
      <c r="D169" s="21" t="s">
        <v>93</v>
      </c>
      <c r="E169" s="22" t="s">
        <v>117</v>
      </c>
      <c r="F169" s="29">
        <v>527</v>
      </c>
      <c r="G169" s="29">
        <f t="shared" si="30"/>
        <v>6324</v>
      </c>
      <c r="H169" s="29">
        <f t="shared" si="31"/>
        <v>43.916666666666664</v>
      </c>
      <c r="I169" s="29">
        <f t="shared" si="32"/>
        <v>39.166666666666664</v>
      </c>
      <c r="J169" s="29">
        <v>114.2</v>
      </c>
      <c r="K169" s="29">
        <v>0</v>
      </c>
      <c r="L169" s="29">
        <f t="shared" si="29"/>
        <v>197.28333333333333</v>
      </c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</row>
    <row r="170" spans="1:24" ht="52.5" customHeight="1" x14ac:dyDescent="0.25">
      <c r="A170" s="33">
        <v>169</v>
      </c>
      <c r="B170" s="41" t="s">
        <v>197</v>
      </c>
      <c r="C170" s="20" t="s">
        <v>12</v>
      </c>
      <c r="D170" s="21" t="s">
        <v>98</v>
      </c>
      <c r="E170" s="22" t="s">
        <v>117</v>
      </c>
      <c r="F170" s="29">
        <v>527</v>
      </c>
      <c r="G170" s="29">
        <f t="shared" si="30"/>
        <v>6324</v>
      </c>
      <c r="H170" s="29">
        <f t="shared" si="31"/>
        <v>43.916666666666664</v>
      </c>
      <c r="I170" s="29">
        <f t="shared" si="32"/>
        <v>39.166666666666664</v>
      </c>
      <c r="J170" s="29">
        <v>79.05</v>
      </c>
      <c r="K170" s="29">
        <v>0</v>
      </c>
      <c r="L170" s="29">
        <f t="shared" si="29"/>
        <v>162.13333333333333</v>
      </c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</row>
    <row r="171" spans="1:24" ht="52.5" customHeight="1" x14ac:dyDescent="0.25">
      <c r="A171" s="33">
        <v>170</v>
      </c>
      <c r="B171" s="41" t="s">
        <v>197</v>
      </c>
      <c r="C171" s="20" t="s">
        <v>12</v>
      </c>
      <c r="D171" s="21" t="s">
        <v>93</v>
      </c>
      <c r="E171" s="22" t="s">
        <v>117</v>
      </c>
      <c r="F171" s="29">
        <v>527</v>
      </c>
      <c r="G171" s="29">
        <f t="shared" si="30"/>
        <v>6324</v>
      </c>
      <c r="H171" s="29">
        <f t="shared" si="31"/>
        <v>43.916666666666664</v>
      </c>
      <c r="I171" s="29">
        <f t="shared" si="32"/>
        <v>39.166666666666664</v>
      </c>
      <c r="J171" s="29">
        <v>0</v>
      </c>
      <c r="K171" s="29">
        <v>0</v>
      </c>
      <c r="L171" s="29">
        <f t="shared" si="29"/>
        <v>83.083333333333329</v>
      </c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</row>
    <row r="172" spans="1:24" ht="52.5" customHeight="1" x14ac:dyDescent="0.25">
      <c r="A172" s="33">
        <v>171</v>
      </c>
      <c r="B172" s="42" t="s">
        <v>197</v>
      </c>
      <c r="C172" s="20" t="s">
        <v>12</v>
      </c>
      <c r="D172" s="21" t="s">
        <v>98</v>
      </c>
      <c r="E172" s="22" t="s">
        <v>117</v>
      </c>
      <c r="F172" s="29">
        <v>527</v>
      </c>
      <c r="G172" s="29">
        <f t="shared" si="30"/>
        <v>6324</v>
      </c>
      <c r="H172" s="29">
        <f t="shared" si="31"/>
        <v>43.916666666666664</v>
      </c>
      <c r="I172" s="29">
        <f t="shared" si="32"/>
        <v>39.166666666666664</v>
      </c>
      <c r="J172" s="29">
        <v>0</v>
      </c>
      <c r="K172" s="29">
        <v>0</v>
      </c>
      <c r="L172" s="29">
        <f t="shared" si="29"/>
        <v>83.083333333333329</v>
      </c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</row>
    <row r="173" spans="1:24" ht="52.5" customHeight="1" x14ac:dyDescent="0.25">
      <c r="A173" s="33">
        <v>172</v>
      </c>
      <c r="B173" s="41" t="s">
        <v>29</v>
      </c>
      <c r="C173" s="20" t="s">
        <v>12</v>
      </c>
      <c r="D173" s="34" t="s">
        <v>94</v>
      </c>
      <c r="E173" s="22" t="s">
        <v>117</v>
      </c>
      <c r="F173" s="29">
        <v>527</v>
      </c>
      <c r="G173" s="29">
        <f t="shared" si="30"/>
        <v>6324</v>
      </c>
      <c r="H173" s="29">
        <f t="shared" si="31"/>
        <v>43.916666666666664</v>
      </c>
      <c r="I173" s="29">
        <f t="shared" si="32"/>
        <v>39.166666666666664</v>
      </c>
      <c r="J173" s="29">
        <v>0</v>
      </c>
      <c r="K173" s="29">
        <v>0</v>
      </c>
      <c r="L173" s="29">
        <f t="shared" si="29"/>
        <v>83.083333333333329</v>
      </c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</row>
    <row r="174" spans="1:24" ht="52.5" customHeight="1" x14ac:dyDescent="0.25">
      <c r="A174" s="33">
        <v>173</v>
      </c>
      <c r="B174" s="41" t="s">
        <v>29</v>
      </c>
      <c r="C174" s="20" t="s">
        <v>12</v>
      </c>
      <c r="D174" s="21" t="s">
        <v>94</v>
      </c>
      <c r="E174" s="22" t="s">
        <v>117</v>
      </c>
      <c r="F174" s="29">
        <v>527</v>
      </c>
      <c r="G174" s="29">
        <f t="shared" si="30"/>
        <v>6324</v>
      </c>
      <c r="H174" s="29">
        <f t="shared" si="31"/>
        <v>43.916666666666664</v>
      </c>
      <c r="I174" s="29">
        <f t="shared" si="32"/>
        <v>39.166666666666664</v>
      </c>
      <c r="J174" s="29">
        <v>0</v>
      </c>
      <c r="K174" s="29">
        <v>0</v>
      </c>
      <c r="L174" s="29">
        <f t="shared" si="29"/>
        <v>83.083333333333329</v>
      </c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</row>
    <row r="175" spans="1:24" ht="52.5" customHeight="1" x14ac:dyDescent="0.25">
      <c r="A175" s="33">
        <v>174</v>
      </c>
      <c r="B175" s="41" t="s">
        <v>29</v>
      </c>
      <c r="C175" s="20" t="s">
        <v>12</v>
      </c>
      <c r="D175" s="21" t="s">
        <v>94</v>
      </c>
      <c r="E175" s="22" t="s">
        <v>117</v>
      </c>
      <c r="F175" s="29">
        <v>527</v>
      </c>
      <c r="G175" s="29">
        <f t="shared" si="30"/>
        <v>6324</v>
      </c>
      <c r="H175" s="29">
        <f t="shared" si="31"/>
        <v>43.916666666666664</v>
      </c>
      <c r="I175" s="29">
        <f t="shared" si="32"/>
        <v>39.166666666666664</v>
      </c>
      <c r="J175" s="29">
        <v>0</v>
      </c>
      <c r="K175" s="29">
        <v>0</v>
      </c>
      <c r="L175" s="29">
        <f t="shared" si="29"/>
        <v>83.083333333333329</v>
      </c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</row>
    <row r="176" spans="1:24" ht="52.5" customHeight="1" x14ac:dyDescent="0.25">
      <c r="A176" s="33">
        <v>175</v>
      </c>
      <c r="B176" s="41" t="s">
        <v>29</v>
      </c>
      <c r="C176" s="20" t="s">
        <v>12</v>
      </c>
      <c r="D176" s="25" t="s">
        <v>94</v>
      </c>
      <c r="E176" s="22" t="s">
        <v>117</v>
      </c>
      <c r="F176" s="29">
        <v>527</v>
      </c>
      <c r="G176" s="29">
        <f t="shared" si="30"/>
        <v>6324</v>
      </c>
      <c r="H176" s="29">
        <f t="shared" si="31"/>
        <v>43.916666666666664</v>
      </c>
      <c r="I176" s="29">
        <f t="shared" si="32"/>
        <v>39.166666666666664</v>
      </c>
      <c r="J176" s="29">
        <v>0</v>
      </c>
      <c r="K176" s="29">
        <v>0</v>
      </c>
      <c r="L176" s="29">
        <f t="shared" si="29"/>
        <v>83.083333333333329</v>
      </c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</row>
    <row r="177" spans="1:24" ht="52.5" customHeight="1" x14ac:dyDescent="0.25">
      <c r="A177" s="33">
        <v>176</v>
      </c>
      <c r="B177" s="41" t="s">
        <v>29</v>
      </c>
      <c r="C177" s="20" t="s">
        <v>12</v>
      </c>
      <c r="D177" s="21" t="s">
        <v>94</v>
      </c>
      <c r="E177" s="22" t="s">
        <v>117</v>
      </c>
      <c r="F177" s="23">
        <v>527</v>
      </c>
      <c r="G177" s="23">
        <f t="shared" si="30"/>
        <v>6324</v>
      </c>
      <c r="H177" s="29">
        <f t="shared" si="31"/>
        <v>43.916666666666664</v>
      </c>
      <c r="I177" s="29">
        <f t="shared" si="32"/>
        <v>39.166666666666664</v>
      </c>
      <c r="J177" s="29">
        <v>0</v>
      </c>
      <c r="K177" s="23">
        <v>0</v>
      </c>
      <c r="L177" s="23">
        <f t="shared" si="29"/>
        <v>83.083333333333329</v>
      </c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</row>
    <row r="178" spans="1:24" ht="52.5" customHeight="1" x14ac:dyDescent="0.25">
      <c r="A178" s="33">
        <v>177</v>
      </c>
      <c r="B178" s="41" t="s">
        <v>29</v>
      </c>
      <c r="C178" s="20" t="s">
        <v>12</v>
      </c>
      <c r="D178" s="21" t="s">
        <v>94</v>
      </c>
      <c r="E178" s="22" t="s">
        <v>117</v>
      </c>
      <c r="F178" s="23">
        <v>527</v>
      </c>
      <c r="G178" s="23">
        <f t="shared" si="30"/>
        <v>6324</v>
      </c>
      <c r="H178" s="29">
        <f t="shared" si="31"/>
        <v>43.916666666666664</v>
      </c>
      <c r="I178" s="29">
        <f t="shared" si="32"/>
        <v>39.166666666666664</v>
      </c>
      <c r="J178" s="29">
        <v>0</v>
      </c>
      <c r="K178" s="23">
        <v>0</v>
      </c>
      <c r="L178" s="23">
        <f t="shared" si="29"/>
        <v>83.083333333333329</v>
      </c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</row>
    <row r="179" spans="1:24" ht="52.5" customHeight="1" x14ac:dyDescent="0.25">
      <c r="A179" s="33">
        <v>178</v>
      </c>
      <c r="B179" s="41" t="s">
        <v>29</v>
      </c>
      <c r="C179" s="20" t="s">
        <v>12</v>
      </c>
      <c r="D179" s="21" t="s">
        <v>94</v>
      </c>
      <c r="E179" s="22" t="s">
        <v>117</v>
      </c>
      <c r="F179" s="23">
        <v>527</v>
      </c>
      <c r="G179" s="23">
        <f t="shared" si="30"/>
        <v>6324</v>
      </c>
      <c r="H179" s="29">
        <f t="shared" si="31"/>
        <v>43.916666666666664</v>
      </c>
      <c r="I179" s="29">
        <f t="shared" si="32"/>
        <v>39.166666666666664</v>
      </c>
      <c r="J179" s="29">
        <v>0</v>
      </c>
      <c r="K179" s="23">
        <v>0</v>
      </c>
      <c r="L179" s="23">
        <f t="shared" si="29"/>
        <v>83.083333333333329</v>
      </c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</row>
    <row r="180" spans="1:24" ht="52.5" customHeight="1" x14ac:dyDescent="0.25">
      <c r="A180" s="33">
        <v>179</v>
      </c>
      <c r="B180" s="42" t="s">
        <v>195</v>
      </c>
      <c r="C180" s="20" t="s">
        <v>12</v>
      </c>
      <c r="D180" s="21" t="s">
        <v>93</v>
      </c>
      <c r="E180" s="22" t="s">
        <v>117</v>
      </c>
      <c r="F180" s="29">
        <v>527</v>
      </c>
      <c r="G180" s="29">
        <f t="shared" si="30"/>
        <v>6324</v>
      </c>
      <c r="H180" s="29">
        <f t="shared" si="31"/>
        <v>43.916666666666664</v>
      </c>
      <c r="I180" s="29">
        <f t="shared" si="32"/>
        <v>39.166666666666664</v>
      </c>
      <c r="J180" s="29">
        <v>43.92</v>
      </c>
      <c r="K180" s="29">
        <v>0</v>
      </c>
      <c r="L180" s="29">
        <f t="shared" si="29"/>
        <v>127.00333333333333</v>
      </c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</row>
    <row r="181" spans="1:24" ht="52.5" customHeight="1" x14ac:dyDescent="0.25">
      <c r="A181" s="33">
        <v>180</v>
      </c>
      <c r="B181" s="41" t="s">
        <v>195</v>
      </c>
      <c r="C181" s="20" t="s">
        <v>12</v>
      </c>
      <c r="D181" s="21" t="s">
        <v>93</v>
      </c>
      <c r="E181" s="22" t="s">
        <v>117</v>
      </c>
      <c r="F181" s="29">
        <v>527</v>
      </c>
      <c r="G181" s="29">
        <f t="shared" si="30"/>
        <v>6324</v>
      </c>
      <c r="H181" s="29">
        <f t="shared" si="31"/>
        <v>43.916666666666664</v>
      </c>
      <c r="I181" s="29">
        <f t="shared" si="32"/>
        <v>39.166666666666664</v>
      </c>
      <c r="J181" s="29">
        <v>21.96</v>
      </c>
      <c r="K181" s="29">
        <v>0</v>
      </c>
      <c r="L181" s="29">
        <f t="shared" si="29"/>
        <v>105.04333333333332</v>
      </c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</row>
    <row r="182" spans="1:24" ht="52.5" customHeight="1" x14ac:dyDescent="0.25">
      <c r="A182" s="33">
        <v>181</v>
      </c>
      <c r="B182" s="41" t="s">
        <v>195</v>
      </c>
      <c r="C182" s="20" t="s">
        <v>12</v>
      </c>
      <c r="D182" s="21" t="s">
        <v>93</v>
      </c>
      <c r="E182" s="22" t="s">
        <v>117</v>
      </c>
      <c r="F182" s="29">
        <v>527</v>
      </c>
      <c r="G182" s="29">
        <f t="shared" si="30"/>
        <v>6324</v>
      </c>
      <c r="H182" s="29">
        <f t="shared" si="31"/>
        <v>43.916666666666664</v>
      </c>
      <c r="I182" s="29">
        <f>(482/12)</f>
        <v>40.166666666666664</v>
      </c>
      <c r="J182" s="29">
        <v>109.8</v>
      </c>
      <c r="K182" s="29">
        <v>0</v>
      </c>
      <c r="L182" s="29">
        <f t="shared" si="29"/>
        <v>193.88333333333333</v>
      </c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</row>
    <row r="183" spans="1:24" ht="52.5" customHeight="1" x14ac:dyDescent="0.25">
      <c r="A183" s="33">
        <v>182</v>
      </c>
      <c r="B183" s="41" t="s">
        <v>195</v>
      </c>
      <c r="C183" s="20" t="s">
        <v>12</v>
      </c>
      <c r="D183" s="21" t="s">
        <v>93</v>
      </c>
      <c r="E183" s="22" t="s">
        <v>117</v>
      </c>
      <c r="F183" s="29">
        <v>527</v>
      </c>
      <c r="G183" s="29">
        <f t="shared" si="30"/>
        <v>6324</v>
      </c>
      <c r="H183" s="29">
        <f t="shared" si="31"/>
        <v>43.916666666666664</v>
      </c>
      <c r="I183" s="29">
        <f t="shared" ref="I183:I246" si="33">(482/12)</f>
        <v>40.166666666666664</v>
      </c>
      <c r="J183" s="29">
        <v>175.68</v>
      </c>
      <c r="K183" s="29">
        <v>0</v>
      </c>
      <c r="L183" s="29">
        <f t="shared" si="29"/>
        <v>259.76333333333332</v>
      </c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</row>
    <row r="184" spans="1:24" s="32" customFormat="1" ht="52.5" customHeight="1" x14ac:dyDescent="0.25">
      <c r="A184" s="33">
        <v>183</v>
      </c>
      <c r="B184" s="41" t="s">
        <v>195</v>
      </c>
      <c r="C184" s="20" t="s">
        <v>12</v>
      </c>
      <c r="D184" s="21" t="s">
        <v>93</v>
      </c>
      <c r="E184" s="22" t="s">
        <v>117</v>
      </c>
      <c r="F184" s="29">
        <v>527</v>
      </c>
      <c r="G184" s="29">
        <f t="shared" si="30"/>
        <v>6324</v>
      </c>
      <c r="H184" s="29">
        <f t="shared" si="31"/>
        <v>43.916666666666664</v>
      </c>
      <c r="I184" s="29">
        <f t="shared" si="33"/>
        <v>40.166666666666664</v>
      </c>
      <c r="J184" s="29">
        <v>0</v>
      </c>
      <c r="K184" s="29">
        <v>0</v>
      </c>
      <c r="L184" s="29">
        <f t="shared" si="29"/>
        <v>84.083333333333329</v>
      </c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</row>
    <row r="185" spans="1:24" ht="52.5" customHeight="1" x14ac:dyDescent="0.25">
      <c r="A185" s="33">
        <v>184</v>
      </c>
      <c r="B185" s="41" t="s">
        <v>195</v>
      </c>
      <c r="C185" s="20" t="s">
        <v>12</v>
      </c>
      <c r="D185" s="25" t="s">
        <v>93</v>
      </c>
      <c r="E185" s="22" t="s">
        <v>117</v>
      </c>
      <c r="F185" s="29">
        <v>527</v>
      </c>
      <c r="G185" s="29">
        <f t="shared" si="30"/>
        <v>6324</v>
      </c>
      <c r="H185" s="29">
        <f t="shared" si="31"/>
        <v>43.916666666666664</v>
      </c>
      <c r="I185" s="29">
        <f t="shared" si="33"/>
        <v>40.166666666666664</v>
      </c>
      <c r="J185" s="29">
        <v>0</v>
      </c>
      <c r="K185" s="29">
        <v>0</v>
      </c>
      <c r="L185" s="29">
        <f t="shared" si="29"/>
        <v>84.083333333333329</v>
      </c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</row>
    <row r="186" spans="1:24" ht="52.5" customHeight="1" x14ac:dyDescent="0.25">
      <c r="A186" s="33">
        <v>185</v>
      </c>
      <c r="B186" s="41" t="s">
        <v>195</v>
      </c>
      <c r="C186" s="20" t="s">
        <v>12</v>
      </c>
      <c r="D186" s="21" t="s">
        <v>93</v>
      </c>
      <c r="E186" s="22" t="s">
        <v>117</v>
      </c>
      <c r="F186" s="29">
        <v>527</v>
      </c>
      <c r="G186" s="29">
        <f t="shared" si="30"/>
        <v>6324</v>
      </c>
      <c r="H186" s="29">
        <f t="shared" si="31"/>
        <v>43.916666666666664</v>
      </c>
      <c r="I186" s="29">
        <f t="shared" si="33"/>
        <v>40.166666666666664</v>
      </c>
      <c r="J186" s="29">
        <v>0</v>
      </c>
      <c r="K186" s="29">
        <v>0</v>
      </c>
      <c r="L186" s="29">
        <f t="shared" si="29"/>
        <v>84.083333333333329</v>
      </c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</row>
    <row r="187" spans="1:24" ht="52.5" customHeight="1" x14ac:dyDescent="0.25">
      <c r="A187" s="33">
        <v>186</v>
      </c>
      <c r="B187" s="41" t="s">
        <v>195</v>
      </c>
      <c r="C187" s="20" t="s">
        <v>12</v>
      </c>
      <c r="D187" s="21" t="s">
        <v>102</v>
      </c>
      <c r="E187" s="22" t="s">
        <v>117</v>
      </c>
      <c r="F187" s="29">
        <v>527</v>
      </c>
      <c r="G187" s="29">
        <f t="shared" si="30"/>
        <v>6324</v>
      </c>
      <c r="H187" s="29">
        <f t="shared" si="31"/>
        <v>43.916666666666664</v>
      </c>
      <c r="I187" s="29">
        <f t="shared" si="33"/>
        <v>40.166666666666664</v>
      </c>
      <c r="J187" s="29">
        <v>0</v>
      </c>
      <c r="K187" s="29">
        <v>0</v>
      </c>
      <c r="L187" s="29">
        <f t="shared" si="29"/>
        <v>84.083333333333329</v>
      </c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</row>
    <row r="188" spans="1:24" ht="52.5" customHeight="1" x14ac:dyDescent="0.25">
      <c r="A188" s="33">
        <v>187</v>
      </c>
      <c r="B188" s="41" t="s">
        <v>195</v>
      </c>
      <c r="C188" s="20" t="s">
        <v>12</v>
      </c>
      <c r="D188" s="21" t="s">
        <v>102</v>
      </c>
      <c r="E188" s="22" t="s">
        <v>117</v>
      </c>
      <c r="F188" s="29">
        <v>527</v>
      </c>
      <c r="G188" s="29">
        <f t="shared" si="30"/>
        <v>6324</v>
      </c>
      <c r="H188" s="29">
        <f t="shared" si="31"/>
        <v>43.916666666666664</v>
      </c>
      <c r="I188" s="29">
        <f t="shared" si="33"/>
        <v>40.166666666666664</v>
      </c>
      <c r="J188" s="29">
        <v>0</v>
      </c>
      <c r="K188" s="29">
        <v>0</v>
      </c>
      <c r="L188" s="29">
        <f t="shared" si="29"/>
        <v>84.083333333333329</v>
      </c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</row>
    <row r="189" spans="1:24" ht="52.5" customHeight="1" x14ac:dyDescent="0.25">
      <c r="A189" s="33">
        <v>188</v>
      </c>
      <c r="B189" s="41" t="s">
        <v>195</v>
      </c>
      <c r="C189" s="20" t="s">
        <v>12</v>
      </c>
      <c r="D189" s="21" t="s">
        <v>93</v>
      </c>
      <c r="E189" s="22" t="s">
        <v>117</v>
      </c>
      <c r="F189" s="29">
        <v>527</v>
      </c>
      <c r="G189" s="29">
        <f t="shared" si="30"/>
        <v>6324</v>
      </c>
      <c r="H189" s="29">
        <f t="shared" si="31"/>
        <v>43.916666666666664</v>
      </c>
      <c r="I189" s="29">
        <f t="shared" si="33"/>
        <v>40.166666666666664</v>
      </c>
      <c r="J189" s="29">
        <v>0</v>
      </c>
      <c r="K189" s="29">
        <v>0</v>
      </c>
      <c r="L189" s="29">
        <f t="shared" ref="L189:L252" si="34">SUM(H189:K189)</f>
        <v>84.083333333333329</v>
      </c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</row>
    <row r="190" spans="1:24" ht="52.5" customHeight="1" x14ac:dyDescent="0.25">
      <c r="A190" s="33">
        <v>189</v>
      </c>
      <c r="B190" s="41" t="s">
        <v>195</v>
      </c>
      <c r="C190" s="20" t="s">
        <v>12</v>
      </c>
      <c r="D190" s="34" t="s">
        <v>93</v>
      </c>
      <c r="E190" s="22" t="s">
        <v>117</v>
      </c>
      <c r="F190" s="29">
        <v>527</v>
      </c>
      <c r="G190" s="29">
        <f t="shared" si="30"/>
        <v>6324</v>
      </c>
      <c r="H190" s="29">
        <f t="shared" si="31"/>
        <v>43.916666666666664</v>
      </c>
      <c r="I190" s="29">
        <f t="shared" si="33"/>
        <v>40.166666666666664</v>
      </c>
      <c r="J190" s="29">
        <v>0</v>
      </c>
      <c r="K190" s="29">
        <v>0</v>
      </c>
      <c r="L190" s="29">
        <f t="shared" si="34"/>
        <v>84.083333333333329</v>
      </c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</row>
    <row r="191" spans="1:24" ht="52.5" customHeight="1" x14ac:dyDescent="0.25">
      <c r="A191" s="33">
        <v>190</v>
      </c>
      <c r="B191" s="41" t="s">
        <v>195</v>
      </c>
      <c r="C191" s="20" t="s">
        <v>12</v>
      </c>
      <c r="D191" s="34" t="s">
        <v>93</v>
      </c>
      <c r="E191" s="22" t="s">
        <v>117</v>
      </c>
      <c r="F191" s="29">
        <v>527</v>
      </c>
      <c r="G191" s="29">
        <f t="shared" si="30"/>
        <v>6324</v>
      </c>
      <c r="H191" s="29">
        <f t="shared" si="31"/>
        <v>43.916666666666664</v>
      </c>
      <c r="I191" s="29">
        <f t="shared" si="33"/>
        <v>40.166666666666664</v>
      </c>
      <c r="J191" s="29">
        <v>0</v>
      </c>
      <c r="K191" s="29">
        <v>0</v>
      </c>
      <c r="L191" s="29">
        <f t="shared" si="34"/>
        <v>84.083333333333329</v>
      </c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</row>
    <row r="192" spans="1:24" ht="52.5" customHeight="1" x14ac:dyDescent="0.25">
      <c r="A192" s="33">
        <v>191</v>
      </c>
      <c r="B192" s="41" t="s">
        <v>195</v>
      </c>
      <c r="C192" s="20" t="s">
        <v>12</v>
      </c>
      <c r="D192" s="34" t="s">
        <v>93</v>
      </c>
      <c r="E192" s="22" t="s">
        <v>117</v>
      </c>
      <c r="F192" s="29">
        <v>527</v>
      </c>
      <c r="G192" s="29">
        <f t="shared" si="30"/>
        <v>6324</v>
      </c>
      <c r="H192" s="29">
        <f t="shared" si="31"/>
        <v>43.916666666666664</v>
      </c>
      <c r="I192" s="29">
        <f t="shared" si="33"/>
        <v>40.166666666666664</v>
      </c>
      <c r="J192" s="29">
        <v>0</v>
      </c>
      <c r="K192" s="29">
        <v>0</v>
      </c>
      <c r="L192" s="29">
        <f t="shared" si="34"/>
        <v>84.083333333333329</v>
      </c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</row>
    <row r="193" spans="1:24" ht="52.5" customHeight="1" x14ac:dyDescent="0.25">
      <c r="A193" s="33">
        <v>192</v>
      </c>
      <c r="B193" s="41" t="s">
        <v>195</v>
      </c>
      <c r="C193" s="20" t="s">
        <v>12</v>
      </c>
      <c r="D193" s="21" t="s">
        <v>93</v>
      </c>
      <c r="E193" s="22" t="s">
        <v>117</v>
      </c>
      <c r="F193" s="29">
        <v>527</v>
      </c>
      <c r="G193" s="29">
        <f t="shared" si="30"/>
        <v>6324</v>
      </c>
      <c r="H193" s="29">
        <f t="shared" si="31"/>
        <v>43.916666666666664</v>
      </c>
      <c r="I193" s="29">
        <f t="shared" si="33"/>
        <v>40.166666666666664</v>
      </c>
      <c r="J193" s="29">
        <v>0</v>
      </c>
      <c r="K193" s="29">
        <v>0</v>
      </c>
      <c r="L193" s="29">
        <f t="shared" si="34"/>
        <v>84.083333333333329</v>
      </c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</row>
    <row r="194" spans="1:24" s="32" customFormat="1" ht="52.5" customHeight="1" x14ac:dyDescent="0.25">
      <c r="A194" s="33">
        <v>193</v>
      </c>
      <c r="B194" s="41" t="s">
        <v>58</v>
      </c>
      <c r="C194" s="20" t="s">
        <v>12</v>
      </c>
      <c r="D194" s="21" t="s">
        <v>94</v>
      </c>
      <c r="E194" s="22" t="s">
        <v>117</v>
      </c>
      <c r="F194" s="29">
        <v>527</v>
      </c>
      <c r="G194" s="29">
        <f t="shared" si="30"/>
        <v>6324</v>
      </c>
      <c r="H194" s="29">
        <f t="shared" si="31"/>
        <v>43.916666666666664</v>
      </c>
      <c r="I194" s="29">
        <f t="shared" si="33"/>
        <v>40.166666666666664</v>
      </c>
      <c r="J194" s="29">
        <v>0</v>
      </c>
      <c r="K194" s="29">
        <v>0</v>
      </c>
      <c r="L194" s="29">
        <f t="shared" si="34"/>
        <v>84.083333333333329</v>
      </c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</row>
    <row r="195" spans="1:24" s="32" customFormat="1" ht="52.5" customHeight="1" x14ac:dyDescent="0.25">
      <c r="A195" s="33">
        <v>194</v>
      </c>
      <c r="B195" s="41" t="s">
        <v>58</v>
      </c>
      <c r="C195" s="20" t="s">
        <v>12</v>
      </c>
      <c r="D195" s="34" t="s">
        <v>94</v>
      </c>
      <c r="E195" s="22" t="s">
        <v>117</v>
      </c>
      <c r="F195" s="29">
        <v>527</v>
      </c>
      <c r="G195" s="29">
        <f t="shared" si="30"/>
        <v>6324</v>
      </c>
      <c r="H195" s="29">
        <f t="shared" si="31"/>
        <v>43.916666666666664</v>
      </c>
      <c r="I195" s="29">
        <f t="shared" si="33"/>
        <v>40.166666666666664</v>
      </c>
      <c r="J195" s="29">
        <v>0</v>
      </c>
      <c r="K195" s="29">
        <v>0</v>
      </c>
      <c r="L195" s="29">
        <f t="shared" si="34"/>
        <v>84.083333333333329</v>
      </c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</row>
    <row r="196" spans="1:24" ht="52.5" customHeight="1" x14ac:dyDescent="0.25">
      <c r="A196" s="33">
        <v>195</v>
      </c>
      <c r="B196" s="41" t="s">
        <v>58</v>
      </c>
      <c r="C196" s="20" t="s">
        <v>12</v>
      </c>
      <c r="D196" s="34" t="s">
        <v>94</v>
      </c>
      <c r="E196" s="22" t="s">
        <v>117</v>
      </c>
      <c r="F196" s="29">
        <v>527</v>
      </c>
      <c r="G196" s="29">
        <f t="shared" si="30"/>
        <v>6324</v>
      </c>
      <c r="H196" s="29">
        <f t="shared" si="31"/>
        <v>43.916666666666664</v>
      </c>
      <c r="I196" s="29">
        <f t="shared" si="33"/>
        <v>40.166666666666664</v>
      </c>
      <c r="J196" s="29">
        <v>0</v>
      </c>
      <c r="K196" s="29">
        <v>0</v>
      </c>
      <c r="L196" s="29">
        <f t="shared" si="34"/>
        <v>84.083333333333329</v>
      </c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</row>
    <row r="197" spans="1:24" ht="52.5" customHeight="1" x14ac:dyDescent="0.25">
      <c r="A197" s="33">
        <v>196</v>
      </c>
      <c r="B197" s="41" t="s">
        <v>30</v>
      </c>
      <c r="C197" s="20" t="s">
        <v>12</v>
      </c>
      <c r="D197" s="25" t="s">
        <v>93</v>
      </c>
      <c r="E197" s="22" t="s">
        <v>117</v>
      </c>
      <c r="F197" s="29">
        <v>527</v>
      </c>
      <c r="G197" s="29">
        <f>(F197/12/30*4)+F197*4</f>
        <v>2113.8555555555554</v>
      </c>
      <c r="H197" s="29">
        <f>(F197*1)/12</f>
        <v>43.916666666666664</v>
      </c>
      <c r="I197" s="29">
        <f t="shared" si="33"/>
        <v>40.166666666666664</v>
      </c>
      <c r="J197" s="29">
        <v>87.84</v>
      </c>
      <c r="K197" s="29">
        <v>0</v>
      </c>
      <c r="L197" s="29">
        <f t="shared" si="34"/>
        <v>171.92333333333335</v>
      </c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</row>
    <row r="198" spans="1:24" ht="52.5" customHeight="1" x14ac:dyDescent="0.25">
      <c r="A198" s="33">
        <v>197</v>
      </c>
      <c r="B198" s="41" t="s">
        <v>30</v>
      </c>
      <c r="C198" s="20" t="s">
        <v>12</v>
      </c>
      <c r="D198" s="25" t="s">
        <v>93</v>
      </c>
      <c r="E198" s="22" t="s">
        <v>117</v>
      </c>
      <c r="F198" s="29">
        <v>527</v>
      </c>
      <c r="G198" s="29">
        <f>(F198/12/30*16)+F198*4</f>
        <v>2131.4222222222224</v>
      </c>
      <c r="H198" s="29">
        <f>(F198*1)/12</f>
        <v>43.916666666666664</v>
      </c>
      <c r="I198" s="29">
        <f t="shared" si="33"/>
        <v>40.166666666666664</v>
      </c>
      <c r="J198" s="29">
        <v>87.84</v>
      </c>
      <c r="K198" s="29">
        <v>0</v>
      </c>
      <c r="L198" s="29">
        <f t="shared" si="34"/>
        <v>171.92333333333335</v>
      </c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</row>
    <row r="199" spans="1:24" s="32" customFormat="1" ht="52.5" customHeight="1" x14ac:dyDescent="0.25">
      <c r="A199" s="33">
        <v>198</v>
      </c>
      <c r="B199" s="41" t="s">
        <v>30</v>
      </c>
      <c r="C199" s="20" t="s">
        <v>12</v>
      </c>
      <c r="D199" s="25" t="s">
        <v>93</v>
      </c>
      <c r="E199" s="22" t="s">
        <v>117</v>
      </c>
      <c r="F199" s="29">
        <v>527</v>
      </c>
      <c r="G199" s="29">
        <f>(F197/12/30*28)+F197*10</f>
        <v>5310.9888888888891</v>
      </c>
      <c r="H199" s="29">
        <f>(F197*1)/12</f>
        <v>43.916666666666664</v>
      </c>
      <c r="I199" s="29">
        <f t="shared" si="33"/>
        <v>40.166666666666664</v>
      </c>
      <c r="J199" s="29">
        <v>21.96</v>
      </c>
      <c r="K199" s="29">
        <v>0</v>
      </c>
      <c r="L199" s="29">
        <f t="shared" si="34"/>
        <v>106.04333333333332</v>
      </c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</row>
    <row r="200" spans="1:24" s="32" customFormat="1" ht="52.5" customHeight="1" x14ac:dyDescent="0.25">
      <c r="A200" s="33">
        <v>199</v>
      </c>
      <c r="B200" s="41" t="s">
        <v>30</v>
      </c>
      <c r="C200" s="20" t="s">
        <v>12</v>
      </c>
      <c r="D200" s="34" t="s">
        <v>93</v>
      </c>
      <c r="E200" s="22" t="s">
        <v>117</v>
      </c>
      <c r="F200" s="29">
        <v>527</v>
      </c>
      <c r="G200" s="29">
        <f t="shared" ref="G200:G230" si="35">+F200*12</f>
        <v>6324</v>
      </c>
      <c r="H200" s="29">
        <f t="shared" ref="H200:H230" si="36">(F200*1)/12</f>
        <v>43.916666666666664</v>
      </c>
      <c r="I200" s="29">
        <f t="shared" si="33"/>
        <v>40.166666666666664</v>
      </c>
      <c r="J200" s="29">
        <v>175.68</v>
      </c>
      <c r="K200" s="29">
        <v>0</v>
      </c>
      <c r="L200" s="29">
        <f t="shared" si="34"/>
        <v>259.76333333333332</v>
      </c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</row>
    <row r="201" spans="1:24" s="32" customFormat="1" ht="52.5" customHeight="1" x14ac:dyDescent="0.25">
      <c r="A201" s="33">
        <v>200</v>
      </c>
      <c r="B201" s="41" t="s">
        <v>30</v>
      </c>
      <c r="C201" s="20" t="s">
        <v>12</v>
      </c>
      <c r="D201" s="34" t="s">
        <v>93</v>
      </c>
      <c r="E201" s="22" t="s">
        <v>117</v>
      </c>
      <c r="F201" s="29">
        <v>527</v>
      </c>
      <c r="G201" s="29">
        <f t="shared" si="35"/>
        <v>6324</v>
      </c>
      <c r="H201" s="29">
        <f t="shared" si="36"/>
        <v>43.916666666666664</v>
      </c>
      <c r="I201" s="29">
        <f t="shared" si="33"/>
        <v>40.166666666666664</v>
      </c>
      <c r="J201" s="29">
        <v>0</v>
      </c>
      <c r="K201" s="29">
        <v>0</v>
      </c>
      <c r="L201" s="29">
        <f t="shared" si="34"/>
        <v>84.083333333333329</v>
      </c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</row>
    <row r="202" spans="1:24" s="32" customFormat="1" ht="52.5" customHeight="1" x14ac:dyDescent="0.25">
      <c r="A202" s="33">
        <v>201</v>
      </c>
      <c r="B202" s="41" t="s">
        <v>30</v>
      </c>
      <c r="C202" s="20" t="s">
        <v>12</v>
      </c>
      <c r="D202" s="34" t="s">
        <v>93</v>
      </c>
      <c r="E202" s="22" t="s">
        <v>117</v>
      </c>
      <c r="F202" s="29">
        <v>527</v>
      </c>
      <c r="G202" s="29">
        <f t="shared" si="35"/>
        <v>6324</v>
      </c>
      <c r="H202" s="29">
        <f t="shared" si="36"/>
        <v>43.916666666666664</v>
      </c>
      <c r="I202" s="29">
        <f t="shared" si="33"/>
        <v>40.166666666666664</v>
      </c>
      <c r="J202" s="29">
        <v>0</v>
      </c>
      <c r="K202" s="29">
        <v>0</v>
      </c>
      <c r="L202" s="29">
        <f t="shared" si="34"/>
        <v>84.083333333333329</v>
      </c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</row>
    <row r="203" spans="1:24" s="32" customFormat="1" ht="52.5" customHeight="1" x14ac:dyDescent="0.25">
      <c r="A203" s="33">
        <v>202</v>
      </c>
      <c r="B203" s="41" t="s">
        <v>30</v>
      </c>
      <c r="C203" s="20" t="s">
        <v>12</v>
      </c>
      <c r="D203" s="34" t="s">
        <v>93</v>
      </c>
      <c r="E203" s="22" t="s">
        <v>117</v>
      </c>
      <c r="F203" s="29">
        <v>527</v>
      </c>
      <c r="G203" s="29">
        <f t="shared" si="35"/>
        <v>6324</v>
      </c>
      <c r="H203" s="29">
        <f t="shared" si="36"/>
        <v>43.916666666666664</v>
      </c>
      <c r="I203" s="29">
        <f t="shared" si="33"/>
        <v>40.166666666666664</v>
      </c>
      <c r="J203" s="29">
        <v>0</v>
      </c>
      <c r="K203" s="29">
        <v>0</v>
      </c>
      <c r="L203" s="29">
        <f t="shared" si="34"/>
        <v>84.083333333333329</v>
      </c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</row>
    <row r="204" spans="1:24" s="32" customFormat="1" ht="52.5" customHeight="1" x14ac:dyDescent="0.25">
      <c r="A204" s="33">
        <v>203</v>
      </c>
      <c r="B204" s="41" t="s">
        <v>30</v>
      </c>
      <c r="C204" s="20" t="s">
        <v>12</v>
      </c>
      <c r="D204" s="34" t="s">
        <v>93</v>
      </c>
      <c r="E204" s="22" t="s">
        <v>117</v>
      </c>
      <c r="F204" s="29">
        <v>527</v>
      </c>
      <c r="G204" s="29">
        <f t="shared" si="35"/>
        <v>6324</v>
      </c>
      <c r="H204" s="29">
        <f t="shared" si="36"/>
        <v>43.916666666666664</v>
      </c>
      <c r="I204" s="29">
        <f t="shared" si="33"/>
        <v>40.166666666666664</v>
      </c>
      <c r="J204" s="29">
        <v>0</v>
      </c>
      <c r="K204" s="29">
        <v>0</v>
      </c>
      <c r="L204" s="29">
        <f t="shared" si="34"/>
        <v>84.083333333333329</v>
      </c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</row>
    <row r="205" spans="1:24" s="32" customFormat="1" ht="52.5" customHeight="1" x14ac:dyDescent="0.25">
      <c r="A205" s="33">
        <v>204</v>
      </c>
      <c r="B205" s="41" t="s">
        <v>30</v>
      </c>
      <c r="C205" s="20" t="s">
        <v>12</v>
      </c>
      <c r="D205" s="34" t="s">
        <v>93</v>
      </c>
      <c r="E205" s="22" t="s">
        <v>117</v>
      </c>
      <c r="F205" s="29">
        <v>527</v>
      </c>
      <c r="G205" s="29">
        <f t="shared" si="35"/>
        <v>6324</v>
      </c>
      <c r="H205" s="29">
        <f t="shared" si="36"/>
        <v>43.916666666666664</v>
      </c>
      <c r="I205" s="29">
        <f t="shared" si="33"/>
        <v>40.166666666666664</v>
      </c>
      <c r="J205" s="29">
        <v>0</v>
      </c>
      <c r="K205" s="29">
        <v>0</v>
      </c>
      <c r="L205" s="29">
        <f t="shared" si="34"/>
        <v>84.083333333333329</v>
      </c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</row>
    <row r="206" spans="1:24" s="32" customFormat="1" ht="52.5" customHeight="1" x14ac:dyDescent="0.25">
      <c r="A206" s="33">
        <v>205</v>
      </c>
      <c r="B206" s="41" t="s">
        <v>30</v>
      </c>
      <c r="C206" s="20" t="s">
        <v>12</v>
      </c>
      <c r="D206" s="34" t="s">
        <v>93</v>
      </c>
      <c r="E206" s="22" t="s">
        <v>117</v>
      </c>
      <c r="F206" s="29">
        <v>527</v>
      </c>
      <c r="G206" s="29">
        <f t="shared" si="35"/>
        <v>6324</v>
      </c>
      <c r="H206" s="29">
        <f t="shared" si="36"/>
        <v>43.916666666666664</v>
      </c>
      <c r="I206" s="29">
        <f t="shared" si="33"/>
        <v>40.166666666666664</v>
      </c>
      <c r="J206" s="29">
        <v>0</v>
      </c>
      <c r="K206" s="29">
        <v>0</v>
      </c>
      <c r="L206" s="29">
        <f t="shared" si="34"/>
        <v>84.083333333333329</v>
      </c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</row>
    <row r="207" spans="1:24" s="32" customFormat="1" ht="52.5" customHeight="1" x14ac:dyDescent="0.25">
      <c r="A207" s="33">
        <v>206</v>
      </c>
      <c r="B207" s="41" t="s">
        <v>30</v>
      </c>
      <c r="C207" s="20" t="s">
        <v>12</v>
      </c>
      <c r="D207" s="34" t="s">
        <v>93</v>
      </c>
      <c r="E207" s="22" t="s">
        <v>117</v>
      </c>
      <c r="F207" s="29">
        <v>527</v>
      </c>
      <c r="G207" s="29">
        <f t="shared" si="35"/>
        <v>6324</v>
      </c>
      <c r="H207" s="29">
        <f t="shared" si="36"/>
        <v>43.916666666666664</v>
      </c>
      <c r="I207" s="29">
        <f t="shared" si="33"/>
        <v>40.166666666666664</v>
      </c>
      <c r="J207" s="29">
        <v>0</v>
      </c>
      <c r="K207" s="29">
        <v>0</v>
      </c>
      <c r="L207" s="29">
        <f t="shared" si="34"/>
        <v>84.083333333333329</v>
      </c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</row>
    <row r="208" spans="1:24" s="32" customFormat="1" ht="52.5" customHeight="1" x14ac:dyDescent="0.25">
      <c r="A208" s="33">
        <v>207</v>
      </c>
      <c r="B208" s="41" t="s">
        <v>30</v>
      </c>
      <c r="C208" s="20" t="s">
        <v>12</v>
      </c>
      <c r="D208" s="34" t="s">
        <v>93</v>
      </c>
      <c r="E208" s="22" t="s">
        <v>117</v>
      </c>
      <c r="F208" s="29">
        <v>527</v>
      </c>
      <c r="G208" s="29">
        <f t="shared" si="35"/>
        <v>6324</v>
      </c>
      <c r="H208" s="29">
        <f t="shared" si="36"/>
        <v>43.916666666666664</v>
      </c>
      <c r="I208" s="29">
        <f t="shared" si="33"/>
        <v>40.166666666666664</v>
      </c>
      <c r="J208" s="29">
        <v>0</v>
      </c>
      <c r="K208" s="29">
        <v>0</v>
      </c>
      <c r="L208" s="29">
        <f t="shared" si="34"/>
        <v>84.083333333333329</v>
      </c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</row>
    <row r="209" spans="1:24" ht="52.5" customHeight="1" x14ac:dyDescent="0.25">
      <c r="A209" s="33">
        <v>208</v>
      </c>
      <c r="B209" s="41" t="s">
        <v>30</v>
      </c>
      <c r="C209" s="20" t="s">
        <v>12</v>
      </c>
      <c r="D209" s="34" t="s">
        <v>93</v>
      </c>
      <c r="E209" s="22" t="s">
        <v>117</v>
      </c>
      <c r="F209" s="29">
        <v>527</v>
      </c>
      <c r="G209" s="29">
        <f t="shared" si="35"/>
        <v>6324</v>
      </c>
      <c r="H209" s="29">
        <f t="shared" si="36"/>
        <v>43.916666666666664</v>
      </c>
      <c r="I209" s="29">
        <f t="shared" si="33"/>
        <v>40.166666666666664</v>
      </c>
      <c r="J209" s="29">
        <v>0</v>
      </c>
      <c r="K209" s="29">
        <v>0</v>
      </c>
      <c r="L209" s="29">
        <f t="shared" si="34"/>
        <v>84.083333333333329</v>
      </c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</row>
    <row r="210" spans="1:24" s="32" customFormat="1" ht="52.5" customHeight="1" x14ac:dyDescent="0.25">
      <c r="A210" s="33">
        <v>209</v>
      </c>
      <c r="B210" s="41" t="s">
        <v>30</v>
      </c>
      <c r="C210" s="20" t="s">
        <v>12</v>
      </c>
      <c r="D210" s="21" t="s">
        <v>93</v>
      </c>
      <c r="E210" s="22" t="s">
        <v>117</v>
      </c>
      <c r="F210" s="29">
        <v>527</v>
      </c>
      <c r="G210" s="29">
        <f t="shared" si="35"/>
        <v>6324</v>
      </c>
      <c r="H210" s="29">
        <f t="shared" si="36"/>
        <v>43.916666666666664</v>
      </c>
      <c r="I210" s="29">
        <f t="shared" si="33"/>
        <v>40.166666666666664</v>
      </c>
      <c r="J210" s="29">
        <v>0</v>
      </c>
      <c r="K210" s="29">
        <v>0</v>
      </c>
      <c r="L210" s="29">
        <f t="shared" si="34"/>
        <v>84.083333333333329</v>
      </c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</row>
    <row r="211" spans="1:24" s="32" customFormat="1" ht="52.5" customHeight="1" x14ac:dyDescent="0.25">
      <c r="A211" s="33">
        <v>210</v>
      </c>
      <c r="B211" s="41" t="s">
        <v>30</v>
      </c>
      <c r="C211" s="20" t="s">
        <v>12</v>
      </c>
      <c r="D211" s="34" t="s">
        <v>93</v>
      </c>
      <c r="E211" s="22" t="s">
        <v>117</v>
      </c>
      <c r="F211" s="29">
        <v>527</v>
      </c>
      <c r="G211" s="29">
        <f t="shared" si="35"/>
        <v>6324</v>
      </c>
      <c r="H211" s="29">
        <f t="shared" si="36"/>
        <v>43.916666666666664</v>
      </c>
      <c r="I211" s="29">
        <f t="shared" si="33"/>
        <v>40.166666666666664</v>
      </c>
      <c r="J211" s="29">
        <v>0</v>
      </c>
      <c r="K211" s="29">
        <v>0</v>
      </c>
      <c r="L211" s="29">
        <f t="shared" si="34"/>
        <v>84.083333333333329</v>
      </c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</row>
    <row r="212" spans="1:24" s="32" customFormat="1" ht="52.5" customHeight="1" x14ac:dyDescent="0.25">
      <c r="A212" s="33">
        <v>211</v>
      </c>
      <c r="B212" s="41" t="s">
        <v>30</v>
      </c>
      <c r="C212" s="20" t="s">
        <v>12</v>
      </c>
      <c r="D212" s="34" t="s">
        <v>93</v>
      </c>
      <c r="E212" s="22" t="s">
        <v>117</v>
      </c>
      <c r="F212" s="29">
        <v>527</v>
      </c>
      <c r="G212" s="29">
        <f t="shared" si="35"/>
        <v>6324</v>
      </c>
      <c r="H212" s="29">
        <f t="shared" si="36"/>
        <v>43.916666666666664</v>
      </c>
      <c r="I212" s="29">
        <f t="shared" si="33"/>
        <v>40.166666666666664</v>
      </c>
      <c r="J212" s="29">
        <v>0</v>
      </c>
      <c r="K212" s="29">
        <v>0</v>
      </c>
      <c r="L212" s="29">
        <f t="shared" si="34"/>
        <v>84.083333333333329</v>
      </c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</row>
    <row r="213" spans="1:24" s="32" customFormat="1" ht="52.5" customHeight="1" x14ac:dyDescent="0.25">
      <c r="A213" s="33">
        <v>212</v>
      </c>
      <c r="B213" s="41" t="s">
        <v>30</v>
      </c>
      <c r="C213" s="20" t="s">
        <v>12</v>
      </c>
      <c r="D213" s="34" t="s">
        <v>93</v>
      </c>
      <c r="E213" s="22" t="s">
        <v>117</v>
      </c>
      <c r="F213" s="29">
        <v>527</v>
      </c>
      <c r="G213" s="29">
        <f t="shared" si="35"/>
        <v>6324</v>
      </c>
      <c r="H213" s="29">
        <f t="shared" si="36"/>
        <v>43.916666666666664</v>
      </c>
      <c r="I213" s="29">
        <f t="shared" si="33"/>
        <v>40.166666666666664</v>
      </c>
      <c r="J213" s="29">
        <v>0</v>
      </c>
      <c r="K213" s="29">
        <v>0</v>
      </c>
      <c r="L213" s="29">
        <f t="shared" si="34"/>
        <v>84.083333333333329</v>
      </c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</row>
    <row r="214" spans="1:24" s="32" customFormat="1" ht="52.5" customHeight="1" x14ac:dyDescent="0.25">
      <c r="A214" s="33">
        <v>213</v>
      </c>
      <c r="B214" s="41" t="s">
        <v>30</v>
      </c>
      <c r="C214" s="20" t="s">
        <v>12</v>
      </c>
      <c r="D214" s="34" t="s">
        <v>93</v>
      </c>
      <c r="E214" s="22" t="s">
        <v>117</v>
      </c>
      <c r="F214" s="29">
        <v>527</v>
      </c>
      <c r="G214" s="29">
        <f t="shared" si="35"/>
        <v>6324</v>
      </c>
      <c r="H214" s="29">
        <f t="shared" si="36"/>
        <v>43.916666666666664</v>
      </c>
      <c r="I214" s="29">
        <f t="shared" si="33"/>
        <v>40.166666666666664</v>
      </c>
      <c r="J214" s="29">
        <v>0</v>
      </c>
      <c r="K214" s="29">
        <v>0</v>
      </c>
      <c r="L214" s="29">
        <f t="shared" si="34"/>
        <v>84.083333333333329</v>
      </c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</row>
    <row r="215" spans="1:24" s="32" customFormat="1" ht="52.5" customHeight="1" x14ac:dyDescent="0.25">
      <c r="A215" s="33">
        <v>214</v>
      </c>
      <c r="B215" s="41" t="s">
        <v>30</v>
      </c>
      <c r="C215" s="20" t="s">
        <v>12</v>
      </c>
      <c r="D215" s="34" t="s">
        <v>93</v>
      </c>
      <c r="E215" s="22" t="s">
        <v>117</v>
      </c>
      <c r="F215" s="29">
        <v>527</v>
      </c>
      <c r="G215" s="29">
        <f t="shared" si="35"/>
        <v>6324</v>
      </c>
      <c r="H215" s="29">
        <f t="shared" si="36"/>
        <v>43.916666666666664</v>
      </c>
      <c r="I215" s="29">
        <f t="shared" si="33"/>
        <v>40.166666666666664</v>
      </c>
      <c r="J215" s="29">
        <v>0</v>
      </c>
      <c r="K215" s="29">
        <v>0</v>
      </c>
      <c r="L215" s="29">
        <f t="shared" si="34"/>
        <v>84.083333333333329</v>
      </c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</row>
    <row r="216" spans="1:24" s="32" customFormat="1" ht="52.5" customHeight="1" x14ac:dyDescent="0.25">
      <c r="A216" s="33">
        <v>215</v>
      </c>
      <c r="B216" s="41" t="s">
        <v>30</v>
      </c>
      <c r="C216" s="20" t="s">
        <v>12</v>
      </c>
      <c r="D216" s="34" t="s">
        <v>93</v>
      </c>
      <c r="E216" s="22" t="s">
        <v>117</v>
      </c>
      <c r="F216" s="29">
        <v>527</v>
      </c>
      <c r="G216" s="29">
        <f t="shared" si="35"/>
        <v>6324</v>
      </c>
      <c r="H216" s="29">
        <f t="shared" si="36"/>
        <v>43.916666666666664</v>
      </c>
      <c r="I216" s="29">
        <f t="shared" si="33"/>
        <v>40.166666666666664</v>
      </c>
      <c r="J216" s="29">
        <v>0</v>
      </c>
      <c r="K216" s="29">
        <v>0</v>
      </c>
      <c r="L216" s="29">
        <f t="shared" si="34"/>
        <v>84.083333333333329</v>
      </c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</row>
    <row r="217" spans="1:24" ht="52.5" customHeight="1" x14ac:dyDescent="0.25">
      <c r="A217" s="33">
        <v>216</v>
      </c>
      <c r="B217" s="41" t="s">
        <v>30</v>
      </c>
      <c r="C217" s="20" t="s">
        <v>12</v>
      </c>
      <c r="D217" s="34" t="s">
        <v>93</v>
      </c>
      <c r="E217" s="22" t="s">
        <v>117</v>
      </c>
      <c r="F217" s="29">
        <v>527</v>
      </c>
      <c r="G217" s="29">
        <f t="shared" si="35"/>
        <v>6324</v>
      </c>
      <c r="H217" s="29">
        <f t="shared" si="36"/>
        <v>43.916666666666664</v>
      </c>
      <c r="I217" s="29">
        <f t="shared" si="33"/>
        <v>40.166666666666664</v>
      </c>
      <c r="J217" s="29">
        <v>0</v>
      </c>
      <c r="K217" s="29">
        <v>0</v>
      </c>
      <c r="L217" s="29">
        <f t="shared" si="34"/>
        <v>84.083333333333329</v>
      </c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</row>
    <row r="218" spans="1:24" ht="52.5" customHeight="1" x14ac:dyDescent="0.25">
      <c r="A218" s="33">
        <v>217</v>
      </c>
      <c r="B218" s="41" t="s">
        <v>30</v>
      </c>
      <c r="C218" s="20" t="s">
        <v>12</v>
      </c>
      <c r="D218" s="21" t="s">
        <v>93</v>
      </c>
      <c r="E218" s="22" t="s">
        <v>117</v>
      </c>
      <c r="F218" s="29">
        <v>527</v>
      </c>
      <c r="G218" s="29">
        <f t="shared" si="35"/>
        <v>6324</v>
      </c>
      <c r="H218" s="29">
        <f t="shared" si="36"/>
        <v>43.916666666666664</v>
      </c>
      <c r="I218" s="29">
        <f t="shared" si="33"/>
        <v>40.166666666666664</v>
      </c>
      <c r="J218" s="29">
        <v>0</v>
      </c>
      <c r="K218" s="29">
        <v>0</v>
      </c>
      <c r="L218" s="29">
        <f t="shared" si="34"/>
        <v>84.083333333333329</v>
      </c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</row>
    <row r="219" spans="1:24" ht="52.5" customHeight="1" x14ac:dyDescent="0.25">
      <c r="A219" s="33">
        <v>218</v>
      </c>
      <c r="B219" s="41" t="s">
        <v>30</v>
      </c>
      <c r="C219" s="20" t="s">
        <v>12</v>
      </c>
      <c r="D219" s="21" t="s">
        <v>93</v>
      </c>
      <c r="E219" s="22" t="s">
        <v>117</v>
      </c>
      <c r="F219" s="29">
        <v>527</v>
      </c>
      <c r="G219" s="29">
        <f t="shared" si="35"/>
        <v>6324</v>
      </c>
      <c r="H219" s="29">
        <f t="shared" si="36"/>
        <v>43.916666666666664</v>
      </c>
      <c r="I219" s="29">
        <f t="shared" si="33"/>
        <v>40.166666666666664</v>
      </c>
      <c r="J219" s="29">
        <v>0</v>
      </c>
      <c r="K219" s="29">
        <v>0</v>
      </c>
      <c r="L219" s="29">
        <f t="shared" si="34"/>
        <v>84.083333333333329</v>
      </c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</row>
    <row r="220" spans="1:24" ht="52.5" customHeight="1" x14ac:dyDescent="0.25">
      <c r="A220" s="33">
        <v>219</v>
      </c>
      <c r="B220" s="41" t="s">
        <v>30</v>
      </c>
      <c r="C220" s="20" t="s">
        <v>12</v>
      </c>
      <c r="D220" s="25" t="s">
        <v>93</v>
      </c>
      <c r="E220" s="22" t="s">
        <v>117</v>
      </c>
      <c r="F220" s="29">
        <v>527</v>
      </c>
      <c r="G220" s="29">
        <f t="shared" si="35"/>
        <v>6324</v>
      </c>
      <c r="H220" s="29">
        <f t="shared" si="36"/>
        <v>43.916666666666664</v>
      </c>
      <c r="I220" s="29">
        <f t="shared" si="33"/>
        <v>40.166666666666664</v>
      </c>
      <c r="J220" s="29">
        <v>0</v>
      </c>
      <c r="K220" s="29">
        <v>0</v>
      </c>
      <c r="L220" s="29">
        <f t="shared" si="34"/>
        <v>84.083333333333329</v>
      </c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</row>
    <row r="221" spans="1:24" ht="52.5" customHeight="1" x14ac:dyDescent="0.25">
      <c r="A221" s="33">
        <v>220</v>
      </c>
      <c r="B221" s="41" t="s">
        <v>195</v>
      </c>
      <c r="C221" s="20" t="s">
        <v>12</v>
      </c>
      <c r="D221" s="21" t="s">
        <v>93</v>
      </c>
      <c r="E221" s="22" t="s">
        <v>117</v>
      </c>
      <c r="F221" s="29">
        <v>527</v>
      </c>
      <c r="G221" s="29">
        <f t="shared" si="35"/>
        <v>6324</v>
      </c>
      <c r="H221" s="29">
        <f t="shared" si="36"/>
        <v>43.916666666666664</v>
      </c>
      <c r="I221" s="29">
        <f t="shared" si="33"/>
        <v>40.166666666666664</v>
      </c>
      <c r="J221" s="29">
        <v>0</v>
      </c>
      <c r="K221" s="29">
        <v>0</v>
      </c>
      <c r="L221" s="29">
        <f t="shared" si="34"/>
        <v>84.083333333333329</v>
      </c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</row>
    <row r="222" spans="1:24" ht="52.5" customHeight="1" x14ac:dyDescent="0.25">
      <c r="A222" s="33">
        <v>221</v>
      </c>
      <c r="B222" s="41" t="s">
        <v>196</v>
      </c>
      <c r="C222" s="20" t="s">
        <v>12</v>
      </c>
      <c r="D222" s="21" t="s">
        <v>93</v>
      </c>
      <c r="E222" s="22" t="s">
        <v>117</v>
      </c>
      <c r="F222" s="29">
        <v>527</v>
      </c>
      <c r="G222" s="29">
        <f t="shared" si="35"/>
        <v>6324</v>
      </c>
      <c r="H222" s="29">
        <f t="shared" si="36"/>
        <v>43.916666666666664</v>
      </c>
      <c r="I222" s="29">
        <f t="shared" si="33"/>
        <v>40.166666666666664</v>
      </c>
      <c r="J222" s="29">
        <v>0</v>
      </c>
      <c r="K222" s="29">
        <v>0</v>
      </c>
      <c r="L222" s="29">
        <f t="shared" si="34"/>
        <v>84.083333333333329</v>
      </c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</row>
    <row r="223" spans="1:24" ht="52.5" customHeight="1" x14ac:dyDescent="0.25">
      <c r="A223" s="33">
        <v>222</v>
      </c>
      <c r="B223" s="41" t="s">
        <v>196</v>
      </c>
      <c r="C223" s="20" t="s">
        <v>12</v>
      </c>
      <c r="D223" s="21" t="s">
        <v>93</v>
      </c>
      <c r="E223" s="22" t="s">
        <v>117</v>
      </c>
      <c r="F223" s="29">
        <v>527</v>
      </c>
      <c r="G223" s="29">
        <f t="shared" si="35"/>
        <v>6324</v>
      </c>
      <c r="H223" s="29">
        <f t="shared" si="36"/>
        <v>43.916666666666664</v>
      </c>
      <c r="I223" s="29">
        <f t="shared" si="33"/>
        <v>40.166666666666664</v>
      </c>
      <c r="J223" s="29">
        <v>0</v>
      </c>
      <c r="K223" s="29">
        <v>0</v>
      </c>
      <c r="L223" s="29">
        <f t="shared" si="34"/>
        <v>84.083333333333329</v>
      </c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</row>
    <row r="224" spans="1:24" ht="52.5" customHeight="1" x14ac:dyDescent="0.25">
      <c r="A224" s="33">
        <v>223</v>
      </c>
      <c r="B224" s="41" t="s">
        <v>196</v>
      </c>
      <c r="C224" s="20" t="s">
        <v>12</v>
      </c>
      <c r="D224" s="34" t="s">
        <v>112</v>
      </c>
      <c r="E224" s="22" t="s">
        <v>117</v>
      </c>
      <c r="F224" s="29">
        <v>527</v>
      </c>
      <c r="G224" s="29">
        <f t="shared" si="35"/>
        <v>6324</v>
      </c>
      <c r="H224" s="29">
        <f t="shared" si="36"/>
        <v>43.916666666666664</v>
      </c>
      <c r="I224" s="29">
        <f t="shared" si="33"/>
        <v>40.166666666666664</v>
      </c>
      <c r="J224" s="29">
        <v>0</v>
      </c>
      <c r="K224" s="29">
        <v>0</v>
      </c>
      <c r="L224" s="29">
        <f t="shared" si="34"/>
        <v>84.083333333333329</v>
      </c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</row>
    <row r="225" spans="1:24" ht="52.5" customHeight="1" x14ac:dyDescent="0.25">
      <c r="A225" s="33">
        <v>224</v>
      </c>
      <c r="B225" s="41" t="s">
        <v>196</v>
      </c>
      <c r="C225" s="20" t="s">
        <v>12</v>
      </c>
      <c r="D225" s="34" t="s">
        <v>93</v>
      </c>
      <c r="E225" s="22" t="s">
        <v>117</v>
      </c>
      <c r="F225" s="29">
        <v>527</v>
      </c>
      <c r="G225" s="29">
        <f t="shared" si="35"/>
        <v>6324</v>
      </c>
      <c r="H225" s="29">
        <f t="shared" si="36"/>
        <v>43.916666666666664</v>
      </c>
      <c r="I225" s="29">
        <f t="shared" si="33"/>
        <v>40.166666666666664</v>
      </c>
      <c r="J225" s="29">
        <v>0</v>
      </c>
      <c r="K225" s="29">
        <v>0</v>
      </c>
      <c r="L225" s="29">
        <f t="shared" si="34"/>
        <v>84.083333333333329</v>
      </c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</row>
    <row r="226" spans="1:24" ht="52.5" customHeight="1" x14ac:dyDescent="0.25">
      <c r="A226" s="33">
        <v>225</v>
      </c>
      <c r="B226" s="41" t="s">
        <v>196</v>
      </c>
      <c r="C226" s="20" t="s">
        <v>12</v>
      </c>
      <c r="D226" s="25" t="s">
        <v>93</v>
      </c>
      <c r="E226" s="22" t="s">
        <v>117</v>
      </c>
      <c r="F226" s="29">
        <v>527</v>
      </c>
      <c r="G226" s="29">
        <f t="shared" si="35"/>
        <v>6324</v>
      </c>
      <c r="H226" s="29">
        <f t="shared" si="36"/>
        <v>43.916666666666664</v>
      </c>
      <c r="I226" s="29">
        <f t="shared" si="33"/>
        <v>40.166666666666664</v>
      </c>
      <c r="J226" s="29">
        <v>0</v>
      </c>
      <c r="K226" s="29">
        <v>0</v>
      </c>
      <c r="L226" s="29">
        <f t="shared" si="34"/>
        <v>84.083333333333329</v>
      </c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</row>
    <row r="227" spans="1:24" ht="52.5" customHeight="1" x14ac:dyDescent="0.25">
      <c r="A227" s="33">
        <v>226</v>
      </c>
      <c r="B227" s="41" t="s">
        <v>196</v>
      </c>
      <c r="C227" s="20" t="s">
        <v>12</v>
      </c>
      <c r="D227" s="34" t="s">
        <v>93</v>
      </c>
      <c r="E227" s="22" t="s">
        <v>117</v>
      </c>
      <c r="F227" s="29">
        <v>527</v>
      </c>
      <c r="G227" s="29">
        <f t="shared" si="35"/>
        <v>6324</v>
      </c>
      <c r="H227" s="29">
        <f t="shared" si="36"/>
        <v>43.916666666666664</v>
      </c>
      <c r="I227" s="29">
        <f t="shared" si="33"/>
        <v>40.166666666666664</v>
      </c>
      <c r="J227" s="29">
        <v>0</v>
      </c>
      <c r="K227" s="29">
        <v>0</v>
      </c>
      <c r="L227" s="29">
        <f t="shared" si="34"/>
        <v>84.083333333333329</v>
      </c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</row>
    <row r="228" spans="1:24" ht="52.5" customHeight="1" x14ac:dyDescent="0.25">
      <c r="A228" s="33">
        <v>227</v>
      </c>
      <c r="B228" s="41" t="s">
        <v>196</v>
      </c>
      <c r="C228" s="20" t="s">
        <v>12</v>
      </c>
      <c r="D228" s="34" t="s">
        <v>99</v>
      </c>
      <c r="E228" s="22" t="s">
        <v>117</v>
      </c>
      <c r="F228" s="29">
        <v>527</v>
      </c>
      <c r="G228" s="29">
        <f t="shared" si="35"/>
        <v>6324</v>
      </c>
      <c r="H228" s="29">
        <f t="shared" si="36"/>
        <v>43.916666666666664</v>
      </c>
      <c r="I228" s="29">
        <f t="shared" si="33"/>
        <v>40.166666666666664</v>
      </c>
      <c r="J228" s="29">
        <v>0</v>
      </c>
      <c r="K228" s="29">
        <v>0</v>
      </c>
      <c r="L228" s="29">
        <f t="shared" si="34"/>
        <v>84.083333333333329</v>
      </c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</row>
    <row r="229" spans="1:24" ht="52.5" customHeight="1" x14ac:dyDescent="0.25">
      <c r="A229" s="33">
        <v>228</v>
      </c>
      <c r="B229" s="41" t="s">
        <v>196</v>
      </c>
      <c r="C229" s="20" t="s">
        <v>12</v>
      </c>
      <c r="D229" s="34" t="s">
        <v>93</v>
      </c>
      <c r="E229" s="22" t="s">
        <v>117</v>
      </c>
      <c r="F229" s="29">
        <v>527</v>
      </c>
      <c r="G229" s="29">
        <f t="shared" si="35"/>
        <v>6324</v>
      </c>
      <c r="H229" s="29">
        <f t="shared" si="36"/>
        <v>43.916666666666664</v>
      </c>
      <c r="I229" s="29">
        <f t="shared" si="33"/>
        <v>40.166666666666664</v>
      </c>
      <c r="J229" s="29">
        <v>0</v>
      </c>
      <c r="K229" s="29">
        <v>0</v>
      </c>
      <c r="L229" s="29">
        <f t="shared" si="34"/>
        <v>84.083333333333329</v>
      </c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</row>
    <row r="230" spans="1:24" ht="52.5" customHeight="1" x14ac:dyDescent="0.25">
      <c r="A230" s="33">
        <v>229</v>
      </c>
      <c r="B230" s="41" t="s">
        <v>196</v>
      </c>
      <c r="C230" s="20" t="s">
        <v>12</v>
      </c>
      <c r="D230" s="34" t="s">
        <v>93</v>
      </c>
      <c r="E230" s="22" t="s">
        <v>117</v>
      </c>
      <c r="F230" s="29">
        <v>527</v>
      </c>
      <c r="G230" s="29">
        <f t="shared" si="35"/>
        <v>6324</v>
      </c>
      <c r="H230" s="29">
        <f t="shared" si="36"/>
        <v>43.916666666666664</v>
      </c>
      <c r="I230" s="29">
        <f t="shared" si="33"/>
        <v>40.166666666666664</v>
      </c>
      <c r="J230" s="29">
        <v>0</v>
      </c>
      <c r="K230" s="29">
        <v>0</v>
      </c>
      <c r="L230" s="29">
        <f t="shared" si="34"/>
        <v>84.083333333333329</v>
      </c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</row>
    <row r="231" spans="1:24" ht="52.5" customHeight="1" x14ac:dyDescent="0.25">
      <c r="A231" s="33">
        <v>230</v>
      </c>
      <c r="B231" s="42" t="s">
        <v>196</v>
      </c>
      <c r="C231" s="20" t="s">
        <v>12</v>
      </c>
      <c r="D231" s="34" t="s">
        <v>93</v>
      </c>
      <c r="E231" s="22" t="s">
        <v>117</v>
      </c>
      <c r="F231" s="29">
        <v>527</v>
      </c>
      <c r="G231" s="29">
        <f t="shared" ref="G231:G253" si="37">+F231*12</f>
        <v>6324</v>
      </c>
      <c r="H231" s="29">
        <f t="shared" ref="H231:H257" si="38">(F231*1)/12</f>
        <v>43.916666666666664</v>
      </c>
      <c r="I231" s="29">
        <f t="shared" si="33"/>
        <v>40.166666666666664</v>
      </c>
      <c r="J231" s="29">
        <v>0</v>
      </c>
      <c r="K231" s="29">
        <v>0</v>
      </c>
      <c r="L231" s="29">
        <f t="shared" si="34"/>
        <v>84.083333333333329</v>
      </c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</row>
    <row r="232" spans="1:24" ht="52.5" customHeight="1" x14ac:dyDescent="0.25">
      <c r="A232" s="33">
        <v>231</v>
      </c>
      <c r="B232" s="41" t="s">
        <v>196</v>
      </c>
      <c r="C232" s="20" t="s">
        <v>12</v>
      </c>
      <c r="D232" s="34" t="s">
        <v>93</v>
      </c>
      <c r="E232" s="22" t="s">
        <v>117</v>
      </c>
      <c r="F232" s="29">
        <v>527</v>
      </c>
      <c r="G232" s="29">
        <f t="shared" si="37"/>
        <v>6324</v>
      </c>
      <c r="H232" s="29">
        <f t="shared" si="38"/>
        <v>43.916666666666664</v>
      </c>
      <c r="I232" s="29">
        <f t="shared" si="33"/>
        <v>40.166666666666664</v>
      </c>
      <c r="J232" s="29">
        <v>0</v>
      </c>
      <c r="K232" s="29">
        <v>0</v>
      </c>
      <c r="L232" s="29">
        <f t="shared" si="34"/>
        <v>84.083333333333329</v>
      </c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</row>
    <row r="233" spans="1:24" ht="52.5" customHeight="1" x14ac:dyDescent="0.25">
      <c r="A233" s="33">
        <v>232</v>
      </c>
      <c r="B233" s="41" t="s">
        <v>144</v>
      </c>
      <c r="C233" s="20" t="s">
        <v>12</v>
      </c>
      <c r="D233" s="34" t="s">
        <v>106</v>
      </c>
      <c r="E233" s="22" t="s">
        <v>117</v>
      </c>
      <c r="F233" s="23">
        <v>527</v>
      </c>
      <c r="G233" s="23">
        <f t="shared" si="37"/>
        <v>6324</v>
      </c>
      <c r="H233" s="29">
        <f t="shared" si="38"/>
        <v>43.916666666666664</v>
      </c>
      <c r="I233" s="29">
        <f t="shared" si="33"/>
        <v>40.166666666666664</v>
      </c>
      <c r="J233" s="23">
        <v>0</v>
      </c>
      <c r="K233" s="23">
        <v>0</v>
      </c>
      <c r="L233" s="23">
        <f t="shared" si="34"/>
        <v>84.083333333333329</v>
      </c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</row>
    <row r="234" spans="1:24" ht="52.5" customHeight="1" x14ac:dyDescent="0.25">
      <c r="A234" s="33">
        <v>233</v>
      </c>
      <c r="B234" s="41" t="s">
        <v>144</v>
      </c>
      <c r="C234" s="20" t="s">
        <v>12</v>
      </c>
      <c r="D234" s="34" t="s">
        <v>106</v>
      </c>
      <c r="E234" s="22" t="s">
        <v>117</v>
      </c>
      <c r="F234" s="23">
        <v>527</v>
      </c>
      <c r="G234" s="23">
        <f t="shared" si="37"/>
        <v>6324</v>
      </c>
      <c r="H234" s="29">
        <f t="shared" si="38"/>
        <v>43.916666666666664</v>
      </c>
      <c r="I234" s="29">
        <f t="shared" si="33"/>
        <v>40.166666666666664</v>
      </c>
      <c r="J234" s="23">
        <v>0</v>
      </c>
      <c r="K234" s="23">
        <v>0</v>
      </c>
      <c r="L234" s="23">
        <f t="shared" si="34"/>
        <v>84.083333333333329</v>
      </c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</row>
    <row r="235" spans="1:24" ht="52.5" customHeight="1" x14ac:dyDescent="0.25">
      <c r="A235" s="33">
        <v>234</v>
      </c>
      <c r="B235" s="41" t="s">
        <v>145</v>
      </c>
      <c r="C235" s="20" t="s">
        <v>12</v>
      </c>
      <c r="D235" s="34" t="s">
        <v>104</v>
      </c>
      <c r="E235" s="22" t="s">
        <v>117</v>
      </c>
      <c r="F235" s="29">
        <v>527</v>
      </c>
      <c r="G235" s="29">
        <f t="shared" si="37"/>
        <v>6324</v>
      </c>
      <c r="H235" s="29">
        <f t="shared" si="38"/>
        <v>43.916666666666664</v>
      </c>
      <c r="I235" s="29">
        <f t="shared" si="33"/>
        <v>40.166666666666664</v>
      </c>
      <c r="J235" s="29">
        <v>0</v>
      </c>
      <c r="K235" s="29">
        <v>0</v>
      </c>
      <c r="L235" s="29">
        <f t="shared" si="34"/>
        <v>84.083333333333329</v>
      </c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</row>
    <row r="236" spans="1:24" s="32" customFormat="1" ht="52.5" customHeight="1" x14ac:dyDescent="0.25">
      <c r="A236" s="33">
        <v>235</v>
      </c>
      <c r="B236" s="41" t="s">
        <v>145</v>
      </c>
      <c r="C236" s="20" t="s">
        <v>12</v>
      </c>
      <c r="D236" s="21" t="s">
        <v>106</v>
      </c>
      <c r="E236" s="22" t="s">
        <v>117</v>
      </c>
      <c r="F236" s="29">
        <v>527</v>
      </c>
      <c r="G236" s="29">
        <f t="shared" si="37"/>
        <v>6324</v>
      </c>
      <c r="H236" s="29">
        <f t="shared" si="38"/>
        <v>43.916666666666664</v>
      </c>
      <c r="I236" s="29">
        <f t="shared" si="33"/>
        <v>40.166666666666664</v>
      </c>
      <c r="J236" s="29">
        <v>0</v>
      </c>
      <c r="K236" s="29">
        <v>0</v>
      </c>
      <c r="L236" s="29">
        <f t="shared" si="34"/>
        <v>84.083333333333329</v>
      </c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</row>
    <row r="237" spans="1:24" ht="52.5" customHeight="1" x14ac:dyDescent="0.25">
      <c r="A237" s="33">
        <v>236</v>
      </c>
      <c r="B237" s="41" t="s">
        <v>145</v>
      </c>
      <c r="C237" s="20" t="s">
        <v>12</v>
      </c>
      <c r="D237" s="34" t="s">
        <v>106</v>
      </c>
      <c r="E237" s="22" t="s">
        <v>117</v>
      </c>
      <c r="F237" s="29">
        <v>527</v>
      </c>
      <c r="G237" s="29">
        <f t="shared" si="37"/>
        <v>6324</v>
      </c>
      <c r="H237" s="29">
        <f t="shared" si="38"/>
        <v>43.916666666666664</v>
      </c>
      <c r="I237" s="29">
        <f t="shared" si="33"/>
        <v>40.166666666666664</v>
      </c>
      <c r="J237" s="29">
        <v>0</v>
      </c>
      <c r="K237" s="29">
        <v>0</v>
      </c>
      <c r="L237" s="29">
        <f t="shared" si="34"/>
        <v>84.083333333333329</v>
      </c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</row>
    <row r="238" spans="1:24" ht="52.5" customHeight="1" x14ac:dyDescent="0.25">
      <c r="A238" s="33">
        <v>237</v>
      </c>
      <c r="B238" s="41" t="s">
        <v>34</v>
      </c>
      <c r="C238" s="20" t="s">
        <v>13</v>
      </c>
      <c r="D238" s="21" t="s">
        <v>103</v>
      </c>
      <c r="E238" s="22" t="s">
        <v>116</v>
      </c>
      <c r="F238" s="23">
        <v>1212</v>
      </c>
      <c r="G238" s="23">
        <f t="shared" si="37"/>
        <v>14544</v>
      </c>
      <c r="H238" s="29">
        <f t="shared" si="38"/>
        <v>101</v>
      </c>
      <c r="I238" s="29">
        <f t="shared" si="33"/>
        <v>40.166666666666664</v>
      </c>
      <c r="J238" s="23">
        <v>0</v>
      </c>
      <c r="K238" s="23">
        <v>0</v>
      </c>
      <c r="L238" s="23">
        <f t="shared" si="34"/>
        <v>141.16666666666666</v>
      </c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</row>
    <row r="239" spans="1:24" ht="52.5" customHeight="1" x14ac:dyDescent="0.25">
      <c r="A239" s="33">
        <v>238</v>
      </c>
      <c r="B239" s="41" t="s">
        <v>35</v>
      </c>
      <c r="C239" s="20" t="s">
        <v>12</v>
      </c>
      <c r="D239" s="21" t="s">
        <v>97</v>
      </c>
      <c r="E239" s="22" t="s">
        <v>119</v>
      </c>
      <c r="F239" s="23">
        <v>709.22</v>
      </c>
      <c r="G239" s="23">
        <f t="shared" si="37"/>
        <v>8510.64</v>
      </c>
      <c r="H239" s="29">
        <f t="shared" si="38"/>
        <v>59.101666666666667</v>
      </c>
      <c r="I239" s="29">
        <f t="shared" si="33"/>
        <v>40.166666666666664</v>
      </c>
      <c r="J239" s="29">
        <v>0</v>
      </c>
      <c r="K239" s="23">
        <v>0</v>
      </c>
      <c r="L239" s="23">
        <f t="shared" si="34"/>
        <v>99.268333333333331</v>
      </c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</row>
    <row r="240" spans="1:24" ht="52.5" customHeight="1" x14ac:dyDescent="0.25">
      <c r="A240" s="33">
        <v>239</v>
      </c>
      <c r="B240" s="41" t="s">
        <v>35</v>
      </c>
      <c r="C240" s="20" t="s">
        <v>12</v>
      </c>
      <c r="D240" s="21" t="s">
        <v>97</v>
      </c>
      <c r="E240" s="22" t="s">
        <v>117</v>
      </c>
      <c r="F240" s="23">
        <v>709.22</v>
      </c>
      <c r="G240" s="23">
        <f t="shared" si="37"/>
        <v>8510.64</v>
      </c>
      <c r="H240" s="29">
        <f t="shared" si="38"/>
        <v>59.101666666666667</v>
      </c>
      <c r="I240" s="29">
        <f t="shared" si="33"/>
        <v>40.166666666666664</v>
      </c>
      <c r="J240" s="23">
        <v>0</v>
      </c>
      <c r="K240" s="23">
        <v>0</v>
      </c>
      <c r="L240" s="23">
        <f t="shared" si="34"/>
        <v>99.268333333333331</v>
      </c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</row>
    <row r="241" spans="1:24" ht="52.5" customHeight="1" x14ac:dyDescent="0.25">
      <c r="A241" s="33">
        <v>240</v>
      </c>
      <c r="B241" s="41" t="s">
        <v>35</v>
      </c>
      <c r="C241" s="20" t="s">
        <v>12</v>
      </c>
      <c r="D241" s="21" t="s">
        <v>97</v>
      </c>
      <c r="E241" s="22" t="s">
        <v>119</v>
      </c>
      <c r="F241" s="23">
        <v>709.22</v>
      </c>
      <c r="G241" s="23">
        <f t="shared" si="37"/>
        <v>8510.64</v>
      </c>
      <c r="H241" s="29">
        <f t="shared" si="38"/>
        <v>59.101666666666667</v>
      </c>
      <c r="I241" s="29">
        <f t="shared" si="33"/>
        <v>40.166666666666664</v>
      </c>
      <c r="J241" s="23">
        <v>0</v>
      </c>
      <c r="K241" s="23">
        <v>0</v>
      </c>
      <c r="L241" s="23">
        <f t="shared" si="34"/>
        <v>99.268333333333331</v>
      </c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</row>
    <row r="242" spans="1:24" ht="52.5" customHeight="1" x14ac:dyDescent="0.25">
      <c r="A242" s="33">
        <v>241</v>
      </c>
      <c r="B242" s="41" t="s">
        <v>35</v>
      </c>
      <c r="C242" s="20" t="s">
        <v>12</v>
      </c>
      <c r="D242" s="21" t="s">
        <v>97</v>
      </c>
      <c r="E242" s="22" t="s">
        <v>128</v>
      </c>
      <c r="F242" s="23">
        <v>709.22</v>
      </c>
      <c r="G242" s="23">
        <f t="shared" si="37"/>
        <v>8510.64</v>
      </c>
      <c r="H242" s="29">
        <f t="shared" si="38"/>
        <v>59.101666666666667</v>
      </c>
      <c r="I242" s="29">
        <f t="shared" si="33"/>
        <v>40.166666666666664</v>
      </c>
      <c r="J242" s="23">
        <v>0</v>
      </c>
      <c r="K242" s="23">
        <v>0</v>
      </c>
      <c r="L242" s="23">
        <f t="shared" si="34"/>
        <v>99.268333333333331</v>
      </c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</row>
    <row r="243" spans="1:24" ht="52.5" customHeight="1" x14ac:dyDescent="0.25">
      <c r="A243" s="33">
        <v>242</v>
      </c>
      <c r="B243" s="41" t="s">
        <v>35</v>
      </c>
      <c r="C243" s="20" t="s">
        <v>12</v>
      </c>
      <c r="D243" s="21" t="s">
        <v>94</v>
      </c>
      <c r="E243" s="22" t="s">
        <v>119</v>
      </c>
      <c r="F243" s="23">
        <v>709.22</v>
      </c>
      <c r="G243" s="23">
        <f t="shared" si="37"/>
        <v>8510.64</v>
      </c>
      <c r="H243" s="29">
        <f t="shared" si="38"/>
        <v>59.101666666666667</v>
      </c>
      <c r="I243" s="29">
        <f t="shared" si="33"/>
        <v>40.166666666666664</v>
      </c>
      <c r="J243" s="23">
        <v>0</v>
      </c>
      <c r="K243" s="23">
        <v>0</v>
      </c>
      <c r="L243" s="23">
        <f t="shared" si="34"/>
        <v>99.268333333333331</v>
      </c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</row>
    <row r="244" spans="1:24" s="32" customFormat="1" ht="52.5" customHeight="1" x14ac:dyDescent="0.25">
      <c r="A244" s="33">
        <v>243</v>
      </c>
      <c r="B244" s="41" t="s">
        <v>35</v>
      </c>
      <c r="C244" s="20" t="s">
        <v>12</v>
      </c>
      <c r="D244" s="25" t="s">
        <v>97</v>
      </c>
      <c r="E244" s="22" t="s">
        <v>119</v>
      </c>
      <c r="F244" s="23">
        <v>709.22</v>
      </c>
      <c r="G244" s="23">
        <f t="shared" si="37"/>
        <v>8510.64</v>
      </c>
      <c r="H244" s="29">
        <f t="shared" si="38"/>
        <v>59.101666666666667</v>
      </c>
      <c r="I244" s="29">
        <f t="shared" si="33"/>
        <v>40.166666666666664</v>
      </c>
      <c r="J244" s="23">
        <v>0</v>
      </c>
      <c r="K244" s="23">
        <v>0</v>
      </c>
      <c r="L244" s="23">
        <f t="shared" si="34"/>
        <v>99.268333333333331</v>
      </c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</row>
    <row r="245" spans="1:24" ht="52.5" customHeight="1" x14ac:dyDescent="0.25">
      <c r="A245" s="33">
        <v>244</v>
      </c>
      <c r="B245" s="41" t="s">
        <v>147</v>
      </c>
      <c r="C245" s="20" t="s">
        <v>12</v>
      </c>
      <c r="D245" s="25" t="s">
        <v>97</v>
      </c>
      <c r="E245" s="22" t="s">
        <v>119</v>
      </c>
      <c r="F245" s="23">
        <v>733</v>
      </c>
      <c r="G245" s="23">
        <f t="shared" si="37"/>
        <v>8796</v>
      </c>
      <c r="H245" s="29">
        <f t="shared" si="38"/>
        <v>61.083333333333336</v>
      </c>
      <c r="I245" s="29">
        <f t="shared" si="33"/>
        <v>40.166666666666664</v>
      </c>
      <c r="J245" s="23">
        <v>0</v>
      </c>
      <c r="K245" s="23">
        <v>0</v>
      </c>
      <c r="L245" s="23">
        <f t="shared" si="34"/>
        <v>101.25</v>
      </c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</row>
    <row r="246" spans="1:24" ht="52.5" customHeight="1" x14ac:dyDescent="0.25">
      <c r="A246" s="33">
        <v>245</v>
      </c>
      <c r="B246" s="42" t="s">
        <v>194</v>
      </c>
      <c r="C246" s="20" t="s">
        <v>12</v>
      </c>
      <c r="D246" s="34" t="s">
        <v>95</v>
      </c>
      <c r="E246" s="22" t="s">
        <v>117</v>
      </c>
      <c r="F246" s="29">
        <v>527</v>
      </c>
      <c r="G246" s="29">
        <f>(F246/12/30*25)+F246*2</f>
        <v>1090.5972222222222</v>
      </c>
      <c r="H246" s="29">
        <f t="shared" si="38"/>
        <v>43.916666666666664</v>
      </c>
      <c r="I246" s="29">
        <f t="shared" si="33"/>
        <v>40.166666666666664</v>
      </c>
      <c r="J246" s="29">
        <v>0</v>
      </c>
      <c r="K246" s="29">
        <v>0</v>
      </c>
      <c r="L246" s="29">
        <f t="shared" ref="L246" si="39">SUM(H246:K246)</f>
        <v>84.083333333333329</v>
      </c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</row>
    <row r="247" spans="1:24" ht="52.5" customHeight="1" x14ac:dyDescent="0.25">
      <c r="A247" s="33">
        <v>246</v>
      </c>
      <c r="B247" s="42" t="s">
        <v>194</v>
      </c>
      <c r="C247" s="20" t="s">
        <v>12</v>
      </c>
      <c r="D247" s="21" t="s">
        <v>95</v>
      </c>
      <c r="E247" s="22" t="s">
        <v>117</v>
      </c>
      <c r="F247" s="23">
        <v>527</v>
      </c>
      <c r="G247" s="23">
        <f t="shared" si="37"/>
        <v>6324</v>
      </c>
      <c r="H247" s="29">
        <f t="shared" si="38"/>
        <v>43.916666666666664</v>
      </c>
      <c r="I247" s="29">
        <f t="shared" ref="I247:I259" si="40">(482/12)</f>
        <v>40.166666666666664</v>
      </c>
      <c r="J247" s="23">
        <v>0</v>
      </c>
      <c r="K247" s="23">
        <v>0</v>
      </c>
      <c r="L247" s="23">
        <f t="shared" si="34"/>
        <v>84.083333333333329</v>
      </c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</row>
    <row r="248" spans="1:24" ht="52.5" customHeight="1" x14ac:dyDescent="0.25">
      <c r="A248" s="33">
        <v>247</v>
      </c>
      <c r="B248" s="42" t="s">
        <v>194</v>
      </c>
      <c r="C248" s="20" t="s">
        <v>12</v>
      </c>
      <c r="D248" s="21" t="s">
        <v>95</v>
      </c>
      <c r="E248" s="22" t="s">
        <v>117</v>
      </c>
      <c r="F248" s="23">
        <v>527</v>
      </c>
      <c r="G248" s="23">
        <f t="shared" si="37"/>
        <v>6324</v>
      </c>
      <c r="H248" s="29">
        <f t="shared" si="38"/>
        <v>43.916666666666664</v>
      </c>
      <c r="I248" s="29">
        <f t="shared" si="40"/>
        <v>40.166666666666664</v>
      </c>
      <c r="J248" s="23">
        <v>0</v>
      </c>
      <c r="K248" s="23">
        <v>0</v>
      </c>
      <c r="L248" s="23">
        <f t="shared" si="34"/>
        <v>84.083333333333329</v>
      </c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</row>
    <row r="249" spans="1:24" ht="52.5" customHeight="1" x14ac:dyDescent="0.25">
      <c r="A249" s="33">
        <v>248</v>
      </c>
      <c r="B249" s="42" t="s">
        <v>194</v>
      </c>
      <c r="C249" s="20" t="s">
        <v>12</v>
      </c>
      <c r="D249" s="21" t="s">
        <v>95</v>
      </c>
      <c r="E249" s="22" t="s">
        <v>117</v>
      </c>
      <c r="F249" s="23">
        <v>527</v>
      </c>
      <c r="G249" s="23">
        <f t="shared" si="37"/>
        <v>6324</v>
      </c>
      <c r="H249" s="29">
        <f t="shared" si="38"/>
        <v>43.916666666666664</v>
      </c>
      <c r="I249" s="29">
        <f t="shared" si="40"/>
        <v>40.166666666666664</v>
      </c>
      <c r="J249" s="23">
        <v>0</v>
      </c>
      <c r="K249" s="23">
        <v>0</v>
      </c>
      <c r="L249" s="23">
        <f t="shared" si="34"/>
        <v>84.083333333333329</v>
      </c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</row>
    <row r="250" spans="1:24" ht="52.5" customHeight="1" x14ac:dyDescent="0.25">
      <c r="A250" s="33">
        <v>249</v>
      </c>
      <c r="B250" s="42" t="s">
        <v>194</v>
      </c>
      <c r="C250" s="20" t="s">
        <v>12</v>
      </c>
      <c r="D250" s="21" t="s">
        <v>95</v>
      </c>
      <c r="E250" s="22" t="s">
        <v>117</v>
      </c>
      <c r="F250" s="23">
        <v>527</v>
      </c>
      <c r="G250" s="23">
        <f t="shared" si="37"/>
        <v>6324</v>
      </c>
      <c r="H250" s="29">
        <f t="shared" si="38"/>
        <v>43.916666666666664</v>
      </c>
      <c r="I250" s="29">
        <f t="shared" si="40"/>
        <v>40.166666666666664</v>
      </c>
      <c r="J250" s="23">
        <v>0</v>
      </c>
      <c r="K250" s="23">
        <v>0</v>
      </c>
      <c r="L250" s="23">
        <f t="shared" si="34"/>
        <v>84.083333333333329</v>
      </c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</row>
    <row r="251" spans="1:24" ht="52.5" customHeight="1" x14ac:dyDescent="0.25">
      <c r="A251" s="33">
        <v>250</v>
      </c>
      <c r="B251" s="42" t="s">
        <v>194</v>
      </c>
      <c r="C251" s="20" t="s">
        <v>12</v>
      </c>
      <c r="D251" s="21" t="s">
        <v>95</v>
      </c>
      <c r="E251" s="22" t="s">
        <v>117</v>
      </c>
      <c r="F251" s="23">
        <v>527</v>
      </c>
      <c r="G251" s="23">
        <f t="shared" si="37"/>
        <v>6324</v>
      </c>
      <c r="H251" s="29">
        <f t="shared" si="38"/>
        <v>43.916666666666664</v>
      </c>
      <c r="I251" s="29">
        <f t="shared" si="40"/>
        <v>40.166666666666664</v>
      </c>
      <c r="J251" s="23">
        <v>0</v>
      </c>
      <c r="K251" s="23">
        <v>0</v>
      </c>
      <c r="L251" s="23">
        <f t="shared" si="34"/>
        <v>84.083333333333329</v>
      </c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</row>
    <row r="252" spans="1:24" ht="52.5" customHeight="1" x14ac:dyDescent="0.25">
      <c r="A252" s="33">
        <v>251</v>
      </c>
      <c r="B252" s="42" t="s">
        <v>194</v>
      </c>
      <c r="C252" s="20" t="s">
        <v>12</v>
      </c>
      <c r="D252" s="25" t="s">
        <v>95</v>
      </c>
      <c r="E252" s="22" t="s">
        <v>117</v>
      </c>
      <c r="F252" s="23">
        <v>527</v>
      </c>
      <c r="G252" s="23">
        <f t="shared" si="37"/>
        <v>6324</v>
      </c>
      <c r="H252" s="29">
        <f t="shared" si="38"/>
        <v>43.916666666666664</v>
      </c>
      <c r="I252" s="29">
        <f t="shared" si="40"/>
        <v>40.166666666666664</v>
      </c>
      <c r="J252" s="23">
        <v>0</v>
      </c>
      <c r="K252" s="23">
        <v>0</v>
      </c>
      <c r="L252" s="23">
        <f t="shared" si="34"/>
        <v>84.083333333333329</v>
      </c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</row>
    <row r="253" spans="1:24" s="32" customFormat="1" ht="52.5" customHeight="1" x14ac:dyDescent="0.25">
      <c r="A253" s="33">
        <v>252</v>
      </c>
      <c r="B253" s="42" t="s">
        <v>194</v>
      </c>
      <c r="C253" s="20" t="s">
        <v>12</v>
      </c>
      <c r="D253" s="21" t="s">
        <v>95</v>
      </c>
      <c r="E253" s="22" t="s">
        <v>117</v>
      </c>
      <c r="F253" s="23">
        <v>527</v>
      </c>
      <c r="G253" s="23">
        <f t="shared" si="37"/>
        <v>6324</v>
      </c>
      <c r="H253" s="29">
        <f t="shared" si="38"/>
        <v>43.916666666666664</v>
      </c>
      <c r="I253" s="29">
        <f t="shared" si="40"/>
        <v>40.166666666666664</v>
      </c>
      <c r="J253" s="23">
        <v>0</v>
      </c>
      <c r="K253" s="23">
        <v>0</v>
      </c>
      <c r="L253" s="23">
        <f t="shared" ref="L253:L259" si="41">SUM(H253:K253)</f>
        <v>84.083333333333329</v>
      </c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</row>
    <row r="254" spans="1:24" ht="52.5" customHeight="1" x14ac:dyDescent="0.25">
      <c r="A254" s="33">
        <v>253</v>
      </c>
      <c r="B254" s="41" t="s">
        <v>136</v>
      </c>
      <c r="C254" s="20" t="s">
        <v>13</v>
      </c>
      <c r="D254" s="21" t="s">
        <v>96</v>
      </c>
      <c r="E254" s="24" t="s">
        <v>114</v>
      </c>
      <c r="F254" s="23">
        <v>2034</v>
      </c>
      <c r="G254" s="23">
        <f>(F254/12/30*23)+F254*9</f>
        <v>18435.95</v>
      </c>
      <c r="H254" s="29">
        <f t="shared" si="38"/>
        <v>169.5</v>
      </c>
      <c r="I254" s="29">
        <f t="shared" si="40"/>
        <v>40.166666666666664</v>
      </c>
      <c r="J254" s="23">
        <v>0</v>
      </c>
      <c r="K254" s="23">
        <v>0</v>
      </c>
      <c r="L254" s="23">
        <f t="shared" si="41"/>
        <v>209.66666666666666</v>
      </c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</row>
    <row r="255" spans="1:24" ht="52.5" customHeight="1" x14ac:dyDescent="0.25">
      <c r="A255" s="33">
        <v>254</v>
      </c>
      <c r="B255" s="42" t="s">
        <v>155</v>
      </c>
      <c r="C255" s="20" t="s">
        <v>13</v>
      </c>
      <c r="D255" s="34" t="s">
        <v>105</v>
      </c>
      <c r="E255" s="43" t="s">
        <v>113</v>
      </c>
      <c r="F255" s="23">
        <v>2034</v>
      </c>
      <c r="G255" s="23">
        <f>(F255/12/30*23)+F255*9</f>
        <v>18435.95</v>
      </c>
      <c r="H255" s="29">
        <f t="shared" si="38"/>
        <v>169.5</v>
      </c>
      <c r="I255" s="29">
        <f t="shared" si="40"/>
        <v>40.166666666666664</v>
      </c>
      <c r="J255" s="23">
        <v>0</v>
      </c>
      <c r="K255" s="23">
        <v>0</v>
      </c>
      <c r="L255" s="23">
        <f t="shared" si="41"/>
        <v>209.66666666666666</v>
      </c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</row>
    <row r="256" spans="1:24" s="32" customFormat="1" ht="52.5" customHeight="1" x14ac:dyDescent="0.25">
      <c r="A256" s="33">
        <v>255</v>
      </c>
      <c r="B256" s="42" t="s">
        <v>154</v>
      </c>
      <c r="C256" s="20" t="s">
        <v>13</v>
      </c>
      <c r="D256" s="21" t="s">
        <v>96</v>
      </c>
      <c r="E256" s="24" t="s">
        <v>114</v>
      </c>
      <c r="F256" s="23">
        <v>2034</v>
      </c>
      <c r="G256" s="23">
        <f>+F256*12</f>
        <v>24408</v>
      </c>
      <c r="H256" s="29">
        <f t="shared" si="38"/>
        <v>169.5</v>
      </c>
      <c r="I256" s="29">
        <f t="shared" si="40"/>
        <v>40.166666666666664</v>
      </c>
      <c r="J256" s="23">
        <v>0</v>
      </c>
      <c r="K256" s="23">
        <v>0</v>
      </c>
      <c r="L256" s="23">
        <f t="shared" si="41"/>
        <v>209.66666666666666</v>
      </c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</row>
    <row r="257" spans="1:24" ht="56.25" customHeight="1" x14ac:dyDescent="0.25">
      <c r="A257" s="33">
        <v>256</v>
      </c>
      <c r="B257" s="41" t="s">
        <v>52</v>
      </c>
      <c r="C257" s="20" t="s">
        <v>13</v>
      </c>
      <c r="D257" s="21" t="s">
        <v>105</v>
      </c>
      <c r="E257" s="22" t="s">
        <v>116</v>
      </c>
      <c r="F257" s="23">
        <v>1212</v>
      </c>
      <c r="G257" s="23">
        <f>+F257*12</f>
        <v>14544</v>
      </c>
      <c r="H257" s="29">
        <f t="shared" si="38"/>
        <v>101</v>
      </c>
      <c r="I257" s="29">
        <f t="shared" si="40"/>
        <v>40.166666666666664</v>
      </c>
      <c r="J257" s="23">
        <v>0</v>
      </c>
      <c r="K257" s="23">
        <v>0</v>
      </c>
      <c r="L257" s="23">
        <f t="shared" si="41"/>
        <v>141.16666666666666</v>
      </c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</row>
    <row r="258" spans="1:24" s="32" customFormat="1" ht="56.25" customHeight="1" x14ac:dyDescent="0.25">
      <c r="A258" s="33">
        <v>257</v>
      </c>
      <c r="B258" s="41" t="s">
        <v>142</v>
      </c>
      <c r="C258" s="20" t="s">
        <v>13</v>
      </c>
      <c r="D258" s="34" t="s">
        <v>105</v>
      </c>
      <c r="E258" s="22" t="s">
        <v>118</v>
      </c>
      <c r="F258" s="23">
        <v>817</v>
      </c>
      <c r="G258" s="23">
        <f>(F258*7)+((817/30)*23)</f>
        <v>6345.3666666666668</v>
      </c>
      <c r="H258" s="29">
        <f>(F258/30*23)/12</f>
        <v>52.197222222222223</v>
      </c>
      <c r="I258" s="29">
        <f t="shared" si="40"/>
        <v>40.166666666666664</v>
      </c>
      <c r="J258" s="23">
        <v>0</v>
      </c>
      <c r="K258" s="23">
        <v>0</v>
      </c>
      <c r="L258" s="23">
        <f t="shared" si="41"/>
        <v>92.36388888888888</v>
      </c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</row>
    <row r="259" spans="1:24" s="32" customFormat="1" ht="56.25" customHeight="1" x14ac:dyDescent="0.25">
      <c r="A259" s="33">
        <v>258</v>
      </c>
      <c r="B259" s="41" t="s">
        <v>81</v>
      </c>
      <c r="C259" s="20" t="s">
        <v>13</v>
      </c>
      <c r="D259" s="34" t="s">
        <v>107</v>
      </c>
      <c r="E259" s="22" t="s">
        <v>122</v>
      </c>
      <c r="F259" s="23">
        <v>1086</v>
      </c>
      <c r="G259" s="23">
        <f>+F259*12</f>
        <v>13032</v>
      </c>
      <c r="H259" s="29">
        <f>(F259*1)/12</f>
        <v>90.5</v>
      </c>
      <c r="I259" s="29">
        <f t="shared" si="40"/>
        <v>40.166666666666664</v>
      </c>
      <c r="J259" s="23">
        <v>0</v>
      </c>
      <c r="K259" s="23">
        <v>0</v>
      </c>
      <c r="L259" s="23">
        <f t="shared" si="41"/>
        <v>130.66666666666666</v>
      </c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</row>
    <row r="260" spans="1:24" ht="15.75" customHeight="1" x14ac:dyDescent="0.25">
      <c r="A260" s="13"/>
      <c r="B260" s="6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</row>
    <row r="261" spans="1:24" ht="15.75" customHeight="1" x14ac:dyDescent="0.25">
      <c r="A261" s="13"/>
      <c r="B261" s="6"/>
      <c r="C261" s="13"/>
      <c r="D261" s="13"/>
      <c r="E261" s="13"/>
      <c r="F261" s="13"/>
      <c r="G261" s="13"/>
      <c r="H261" s="13"/>
      <c r="I261" s="30"/>
      <c r="J261" s="31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</row>
    <row r="262" spans="1:24" ht="15.75" customHeight="1" x14ac:dyDescent="0.25">
      <c r="A262" s="13"/>
      <c r="B262" s="6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</row>
    <row r="263" spans="1:24" ht="15.75" customHeight="1" x14ac:dyDescent="0.25">
      <c r="A263" s="13"/>
      <c r="B263" s="6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</row>
    <row r="264" spans="1:24" ht="15.75" customHeight="1" x14ac:dyDescent="0.25">
      <c r="A264" s="13"/>
      <c r="B264" s="6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</row>
    <row r="265" spans="1:24" ht="15.75" customHeight="1" x14ac:dyDescent="0.25">
      <c r="A265" s="13"/>
      <c r="B265" s="6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</row>
    <row r="266" spans="1:24" ht="15.75" customHeight="1" x14ac:dyDescent="0.25">
      <c r="A266" s="13"/>
      <c r="B266" s="6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</row>
    <row r="267" spans="1:24" ht="15.75" customHeight="1" x14ac:dyDescent="0.25">
      <c r="A267" s="13"/>
      <c r="B267" s="6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</row>
    <row r="268" spans="1:24" ht="15.75" customHeight="1" x14ac:dyDescent="0.25">
      <c r="A268" s="13"/>
      <c r="B268" s="6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</row>
    <row r="269" spans="1:24" ht="15.75" customHeight="1" x14ac:dyDescent="0.25">
      <c r="A269" s="13"/>
      <c r="B269" s="6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</row>
    <row r="270" spans="1:24" ht="15.75" customHeight="1" x14ac:dyDescent="0.25">
      <c r="A270" s="13"/>
      <c r="B270" s="6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</row>
    <row r="271" spans="1:24" ht="15.75" customHeight="1" x14ac:dyDescent="0.25">
      <c r="A271" s="13"/>
      <c r="B271" s="6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</row>
    <row r="272" spans="1:24" ht="15.75" customHeight="1" x14ac:dyDescent="0.25">
      <c r="A272" s="13"/>
      <c r="B272" s="6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</row>
    <row r="273" spans="1:24" ht="15.75" customHeight="1" x14ac:dyDescent="0.25">
      <c r="A273" s="13"/>
      <c r="B273" s="6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</row>
    <row r="274" spans="1:24" ht="15.75" customHeight="1" x14ac:dyDescent="0.25">
      <c r="A274" s="13"/>
      <c r="B274" s="6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</row>
    <row r="275" spans="1:24" ht="15.75" customHeight="1" x14ac:dyDescent="0.25">
      <c r="A275" s="13"/>
      <c r="B275" s="6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</row>
    <row r="276" spans="1:24" ht="15.75" customHeight="1" x14ac:dyDescent="0.25">
      <c r="A276" s="13"/>
      <c r="B276" s="6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</row>
    <row r="277" spans="1:24" ht="15.75" customHeight="1" x14ac:dyDescent="0.25">
      <c r="A277" s="13"/>
      <c r="B277" s="6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</row>
    <row r="278" spans="1:24" ht="15.75" customHeight="1" x14ac:dyDescent="0.25">
      <c r="A278" s="13"/>
      <c r="B278" s="6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</row>
    <row r="279" spans="1:24" ht="15.75" customHeight="1" x14ac:dyDescent="0.25">
      <c r="A279" s="13"/>
      <c r="B279" s="6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</row>
    <row r="280" spans="1:24" ht="15.75" customHeight="1" x14ac:dyDescent="0.25">
      <c r="A280" s="13"/>
      <c r="B280" s="6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</row>
    <row r="281" spans="1:24" ht="15.75" customHeight="1" x14ac:dyDescent="0.25">
      <c r="A281" s="13"/>
      <c r="B281" s="6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</row>
    <row r="282" spans="1:24" ht="15.75" customHeight="1" x14ac:dyDescent="0.25">
      <c r="A282" s="13"/>
      <c r="B282" s="6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</row>
    <row r="283" spans="1:24" ht="15.75" customHeight="1" x14ac:dyDescent="0.25">
      <c r="A283" s="13"/>
      <c r="B283" s="6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</row>
    <row r="284" spans="1:24" ht="15.75" customHeight="1" x14ac:dyDescent="0.25">
      <c r="A284" s="13"/>
      <c r="B284" s="6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</row>
    <row r="285" spans="1:24" ht="15.75" customHeight="1" x14ac:dyDescent="0.25">
      <c r="A285" s="13"/>
      <c r="B285" s="6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</row>
    <row r="286" spans="1:24" ht="15.75" customHeight="1" x14ac:dyDescent="0.25">
      <c r="A286" s="13"/>
      <c r="B286" s="6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</row>
    <row r="287" spans="1:24" ht="15.75" customHeight="1" x14ac:dyDescent="0.25">
      <c r="A287" s="13"/>
      <c r="B287" s="6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</row>
    <row r="288" spans="1:24" ht="15.75" customHeight="1" x14ac:dyDescent="0.25">
      <c r="A288" s="13"/>
      <c r="B288" s="6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</row>
    <row r="289" spans="1:24" ht="15.75" customHeight="1" x14ac:dyDescent="0.25">
      <c r="A289" s="13"/>
      <c r="B289" s="6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</row>
    <row r="290" spans="1:24" ht="15.75" customHeight="1" x14ac:dyDescent="0.25">
      <c r="A290" s="13"/>
      <c r="B290" s="6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</row>
    <row r="291" spans="1:24" ht="15.75" customHeight="1" x14ac:dyDescent="0.25">
      <c r="A291" s="13"/>
      <c r="B291" s="6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</row>
    <row r="292" spans="1:24" ht="15.75" customHeight="1" x14ac:dyDescent="0.25">
      <c r="A292" s="13"/>
      <c r="B292" s="6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</row>
    <row r="293" spans="1:24" ht="15.75" customHeight="1" x14ac:dyDescent="0.25">
      <c r="A293" s="13"/>
      <c r="B293" s="6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</row>
    <row r="294" spans="1:24" ht="15.75" customHeight="1" x14ac:dyDescent="0.25">
      <c r="A294" s="13"/>
      <c r="B294" s="6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</row>
    <row r="295" spans="1:24" ht="15.75" customHeight="1" x14ac:dyDescent="0.25">
      <c r="A295" s="13"/>
      <c r="B295" s="6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</row>
    <row r="296" spans="1:24" ht="15.75" customHeight="1" x14ac:dyDescent="0.25">
      <c r="A296" s="13"/>
      <c r="B296" s="6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</row>
    <row r="297" spans="1:24" ht="15.75" customHeight="1" x14ac:dyDescent="0.25">
      <c r="A297" s="13"/>
      <c r="B297" s="6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</row>
    <row r="298" spans="1:24" ht="15.75" customHeight="1" x14ac:dyDescent="0.25">
      <c r="A298" s="13"/>
      <c r="B298" s="6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</row>
    <row r="299" spans="1:24" ht="15.75" customHeight="1" x14ac:dyDescent="0.25">
      <c r="A299" s="13"/>
      <c r="B299" s="6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</row>
    <row r="300" spans="1:24" ht="15.75" customHeight="1" x14ac:dyDescent="0.25">
      <c r="A300" s="13"/>
      <c r="B300" s="6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</row>
    <row r="301" spans="1:24" ht="15.75" customHeight="1" x14ac:dyDescent="0.25">
      <c r="A301" s="13"/>
      <c r="B301" s="6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</row>
    <row r="302" spans="1:24" ht="15.75" customHeight="1" x14ac:dyDescent="0.25">
      <c r="A302" s="13"/>
      <c r="B302" s="6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</row>
    <row r="303" spans="1:24" ht="15.75" customHeight="1" x14ac:dyDescent="0.25">
      <c r="A303" s="13"/>
      <c r="B303" s="6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</row>
    <row r="304" spans="1:24" ht="15.75" customHeight="1" x14ac:dyDescent="0.25">
      <c r="A304" s="13"/>
      <c r="B304" s="6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</row>
    <row r="305" spans="1:24" ht="15.75" customHeight="1" x14ac:dyDescent="0.25">
      <c r="A305" s="13"/>
      <c r="B305" s="6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</row>
    <row r="306" spans="1:24" ht="15.75" customHeight="1" x14ac:dyDescent="0.25">
      <c r="A306" s="13"/>
      <c r="B306" s="6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</row>
    <row r="307" spans="1:24" ht="15.75" customHeight="1" x14ac:dyDescent="0.25">
      <c r="A307" s="13"/>
      <c r="B307" s="6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</row>
    <row r="308" spans="1:24" ht="15.75" customHeight="1" x14ac:dyDescent="0.25">
      <c r="A308" s="13"/>
      <c r="B308" s="6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</row>
    <row r="309" spans="1:24" ht="15.75" customHeight="1" x14ac:dyDescent="0.25">
      <c r="A309" s="13"/>
      <c r="B309" s="6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</row>
    <row r="310" spans="1:24" ht="15.75" customHeight="1" x14ac:dyDescent="0.25">
      <c r="A310" s="13"/>
      <c r="B310" s="6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</row>
    <row r="311" spans="1:24" ht="15.75" customHeight="1" x14ac:dyDescent="0.25">
      <c r="A311" s="13"/>
      <c r="B311" s="6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</row>
    <row r="312" spans="1:24" ht="15.75" customHeight="1" x14ac:dyDescent="0.25">
      <c r="A312" s="13"/>
      <c r="B312" s="6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</row>
    <row r="313" spans="1:24" ht="15.75" customHeight="1" x14ac:dyDescent="0.25">
      <c r="A313" s="13"/>
      <c r="B313" s="6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</row>
    <row r="314" spans="1:24" ht="15.75" customHeight="1" x14ac:dyDescent="0.25">
      <c r="A314" s="13"/>
      <c r="B314" s="6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</row>
    <row r="315" spans="1:24" ht="15.75" customHeight="1" x14ac:dyDescent="0.25">
      <c r="A315" s="13"/>
      <c r="B315" s="6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</row>
    <row r="316" spans="1:24" ht="15.75" customHeight="1" x14ac:dyDescent="0.25">
      <c r="A316" s="13"/>
      <c r="B316" s="6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</row>
    <row r="317" spans="1:24" ht="15.75" customHeight="1" x14ac:dyDescent="0.25">
      <c r="A317" s="13"/>
      <c r="B317" s="6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</row>
    <row r="318" spans="1:24" ht="15.75" customHeight="1" x14ac:dyDescent="0.25">
      <c r="A318" s="13"/>
      <c r="B318" s="6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</row>
    <row r="319" spans="1:24" ht="15.75" customHeight="1" x14ac:dyDescent="0.25">
      <c r="A319" s="13"/>
      <c r="B319" s="6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</row>
    <row r="320" spans="1:24" ht="15.75" customHeight="1" x14ac:dyDescent="0.25">
      <c r="A320" s="13"/>
      <c r="B320" s="6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</row>
    <row r="321" spans="1:24" ht="15.75" customHeight="1" x14ac:dyDescent="0.25">
      <c r="A321" s="13"/>
      <c r="B321" s="6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</row>
    <row r="322" spans="1:24" ht="15.75" customHeight="1" x14ac:dyDescent="0.25">
      <c r="A322" s="13"/>
      <c r="B322" s="6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</row>
    <row r="323" spans="1:24" ht="15.75" customHeight="1" x14ac:dyDescent="0.25">
      <c r="A323" s="13"/>
      <c r="B323" s="6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</row>
    <row r="324" spans="1:24" ht="15.75" customHeight="1" x14ac:dyDescent="0.25">
      <c r="A324" s="13"/>
      <c r="B324" s="6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</row>
    <row r="325" spans="1:24" ht="15.75" customHeight="1" x14ac:dyDescent="0.25">
      <c r="A325" s="13"/>
      <c r="B325" s="6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</row>
    <row r="326" spans="1:24" ht="15.75" customHeight="1" x14ac:dyDescent="0.25">
      <c r="A326" s="13"/>
      <c r="B326" s="6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</row>
    <row r="327" spans="1:24" ht="15.75" customHeight="1" x14ac:dyDescent="0.25">
      <c r="A327" s="13"/>
      <c r="B327" s="6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</row>
    <row r="328" spans="1:24" ht="15.75" customHeight="1" x14ac:dyDescent="0.25">
      <c r="A328" s="13"/>
      <c r="B328" s="6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</row>
    <row r="329" spans="1:24" ht="15.75" customHeight="1" x14ac:dyDescent="0.25">
      <c r="A329" s="13"/>
      <c r="B329" s="6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</row>
    <row r="330" spans="1:24" ht="15.75" customHeight="1" x14ac:dyDescent="0.25">
      <c r="A330" s="13"/>
      <c r="B330" s="6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</row>
    <row r="331" spans="1:24" ht="15.75" customHeight="1" x14ac:dyDescent="0.25">
      <c r="A331" s="13"/>
      <c r="B331" s="6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</row>
    <row r="332" spans="1:24" ht="15.75" customHeight="1" x14ac:dyDescent="0.25">
      <c r="A332" s="13"/>
      <c r="B332" s="6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</row>
    <row r="333" spans="1:24" ht="15.75" customHeight="1" x14ac:dyDescent="0.25">
      <c r="A333" s="13"/>
      <c r="B333" s="6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</row>
    <row r="334" spans="1:24" ht="15.75" customHeight="1" x14ac:dyDescent="0.25">
      <c r="A334" s="13"/>
      <c r="B334" s="6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</row>
    <row r="335" spans="1:24" ht="15.75" customHeight="1" x14ac:dyDescent="0.25">
      <c r="A335" s="13"/>
      <c r="B335" s="6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</row>
    <row r="336" spans="1:24" ht="15.75" customHeight="1" x14ac:dyDescent="0.25">
      <c r="A336" s="13"/>
      <c r="B336" s="6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</row>
    <row r="337" spans="1:24" ht="15.75" customHeight="1" x14ac:dyDescent="0.25">
      <c r="A337" s="13"/>
      <c r="B337" s="6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</row>
    <row r="338" spans="1:24" ht="15.75" customHeight="1" x14ac:dyDescent="0.25">
      <c r="A338" s="13"/>
      <c r="B338" s="6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</row>
    <row r="339" spans="1:24" ht="15.75" customHeight="1" x14ac:dyDescent="0.25">
      <c r="A339" s="13"/>
      <c r="B339" s="6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</row>
    <row r="340" spans="1:24" ht="15.75" customHeight="1" x14ac:dyDescent="0.25">
      <c r="A340" s="13"/>
      <c r="B340" s="6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</row>
    <row r="341" spans="1:24" ht="15.75" customHeight="1" x14ac:dyDescent="0.25">
      <c r="A341" s="13"/>
      <c r="B341" s="6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</row>
    <row r="342" spans="1:24" ht="15.75" customHeight="1" x14ac:dyDescent="0.25">
      <c r="A342" s="13"/>
      <c r="B342" s="6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</row>
    <row r="343" spans="1:24" ht="15.75" customHeight="1" x14ac:dyDescent="0.25">
      <c r="A343" s="13"/>
      <c r="B343" s="6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</row>
    <row r="344" spans="1:24" ht="15.75" customHeight="1" x14ac:dyDescent="0.25">
      <c r="A344" s="13"/>
      <c r="B344" s="6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</row>
    <row r="345" spans="1:24" ht="15.75" customHeight="1" x14ac:dyDescent="0.25">
      <c r="A345" s="13"/>
      <c r="B345" s="6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</row>
    <row r="346" spans="1:24" ht="15.75" customHeight="1" x14ac:dyDescent="0.25">
      <c r="A346" s="13"/>
      <c r="B346" s="6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</row>
    <row r="347" spans="1:24" ht="15.75" customHeight="1" x14ac:dyDescent="0.25">
      <c r="A347" s="13"/>
      <c r="B347" s="6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</row>
    <row r="348" spans="1:24" ht="15.75" customHeight="1" x14ac:dyDescent="0.25">
      <c r="A348" s="13"/>
      <c r="B348" s="6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</row>
    <row r="349" spans="1:24" ht="15.75" customHeight="1" x14ac:dyDescent="0.25">
      <c r="A349" s="13"/>
      <c r="B349" s="6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</row>
    <row r="350" spans="1:24" ht="15.75" customHeight="1" x14ac:dyDescent="0.25">
      <c r="A350" s="13"/>
      <c r="B350" s="6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</row>
    <row r="351" spans="1:24" ht="15.75" customHeight="1" x14ac:dyDescent="0.25">
      <c r="A351" s="13"/>
      <c r="B351" s="6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</row>
    <row r="352" spans="1:24" ht="15.75" customHeight="1" x14ac:dyDescent="0.25">
      <c r="A352" s="13"/>
      <c r="B352" s="6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</row>
    <row r="353" spans="1:24" ht="15.75" customHeight="1" x14ac:dyDescent="0.25">
      <c r="A353" s="13"/>
      <c r="B353" s="6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</row>
    <row r="354" spans="1:24" ht="15.75" customHeight="1" x14ac:dyDescent="0.25">
      <c r="A354" s="13"/>
      <c r="B354" s="6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</row>
    <row r="355" spans="1:24" ht="15.75" customHeight="1" x14ac:dyDescent="0.25">
      <c r="A355" s="13"/>
      <c r="B355" s="6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</row>
    <row r="356" spans="1:24" ht="15.75" customHeight="1" x14ac:dyDescent="0.25">
      <c r="A356" s="13"/>
      <c r="B356" s="6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</row>
    <row r="357" spans="1:24" ht="15.75" customHeight="1" x14ac:dyDescent="0.25">
      <c r="A357" s="13"/>
      <c r="B357" s="6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</row>
    <row r="358" spans="1:24" ht="15.75" customHeight="1" x14ac:dyDescent="0.25">
      <c r="A358" s="13"/>
      <c r="B358" s="6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</row>
    <row r="359" spans="1:24" ht="15.75" customHeight="1" x14ac:dyDescent="0.25">
      <c r="A359" s="13"/>
      <c r="B359" s="6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</row>
    <row r="360" spans="1:24" ht="15.75" customHeight="1" x14ac:dyDescent="0.25">
      <c r="A360" s="13"/>
      <c r="B360" s="6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</row>
    <row r="361" spans="1:24" ht="15.75" customHeight="1" x14ac:dyDescent="0.25">
      <c r="A361" s="13"/>
      <c r="B361" s="6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</row>
    <row r="362" spans="1:24" ht="15.75" customHeight="1" x14ac:dyDescent="0.25">
      <c r="A362" s="13"/>
      <c r="B362" s="6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</row>
    <row r="363" spans="1:24" ht="15.75" customHeight="1" x14ac:dyDescent="0.25">
      <c r="A363" s="13"/>
      <c r="B363" s="6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</row>
    <row r="364" spans="1:24" ht="15.75" customHeight="1" x14ac:dyDescent="0.25">
      <c r="A364" s="13"/>
      <c r="B364" s="6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</row>
    <row r="365" spans="1:24" ht="15.75" customHeight="1" x14ac:dyDescent="0.25">
      <c r="A365" s="13"/>
      <c r="B365" s="6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</row>
    <row r="366" spans="1:24" ht="15.75" customHeight="1" x14ac:dyDescent="0.25">
      <c r="A366" s="13"/>
      <c r="B366" s="6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</row>
    <row r="367" spans="1:24" ht="15.75" customHeight="1" x14ac:dyDescent="0.25">
      <c r="A367" s="13"/>
      <c r="B367" s="6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</row>
    <row r="368" spans="1:24" ht="15.75" customHeight="1" x14ac:dyDescent="0.25">
      <c r="A368" s="13"/>
      <c r="B368" s="6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</row>
    <row r="369" spans="1:24" ht="15.75" customHeight="1" x14ac:dyDescent="0.25">
      <c r="A369" s="13"/>
      <c r="B369" s="6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</row>
    <row r="370" spans="1:24" ht="15.75" customHeight="1" x14ac:dyDescent="0.25">
      <c r="A370" s="13"/>
      <c r="B370" s="6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</row>
    <row r="371" spans="1:24" ht="15.75" customHeight="1" x14ac:dyDescent="0.25">
      <c r="A371" s="13"/>
      <c r="B371" s="6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</row>
    <row r="372" spans="1:24" ht="15.75" customHeight="1" x14ac:dyDescent="0.25">
      <c r="A372" s="13"/>
      <c r="B372" s="6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</row>
    <row r="373" spans="1:24" ht="15.75" customHeight="1" x14ac:dyDescent="0.25">
      <c r="A373" s="13"/>
      <c r="B373" s="6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</row>
    <row r="374" spans="1:24" ht="15.75" customHeight="1" x14ac:dyDescent="0.25">
      <c r="A374" s="13"/>
      <c r="B374" s="6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</row>
    <row r="375" spans="1:24" ht="15.75" customHeight="1" x14ac:dyDescent="0.25">
      <c r="A375" s="13"/>
      <c r="B375" s="6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</row>
    <row r="376" spans="1:24" ht="15.75" customHeight="1" x14ac:dyDescent="0.25">
      <c r="A376" s="13"/>
      <c r="B376" s="6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</row>
    <row r="377" spans="1:24" ht="15.75" customHeight="1" x14ac:dyDescent="0.25">
      <c r="A377" s="13"/>
      <c r="B377" s="6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</row>
    <row r="378" spans="1:24" ht="15.75" customHeight="1" x14ac:dyDescent="0.25">
      <c r="A378" s="13"/>
      <c r="B378" s="6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</row>
    <row r="379" spans="1:24" ht="15.75" customHeight="1" x14ac:dyDescent="0.25">
      <c r="A379" s="13"/>
      <c r="B379" s="6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</row>
    <row r="380" spans="1:24" ht="15.75" customHeight="1" x14ac:dyDescent="0.25">
      <c r="A380" s="13"/>
      <c r="B380" s="6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</row>
    <row r="381" spans="1:24" ht="15.75" customHeight="1" x14ac:dyDescent="0.25">
      <c r="A381" s="13"/>
      <c r="B381" s="6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</row>
    <row r="382" spans="1:24" ht="15.75" customHeight="1" x14ac:dyDescent="0.25">
      <c r="A382" s="13"/>
      <c r="B382" s="6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</row>
    <row r="383" spans="1:24" ht="15.75" customHeight="1" x14ac:dyDescent="0.25">
      <c r="A383" s="13"/>
      <c r="B383" s="6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</row>
    <row r="384" spans="1:24" ht="15.75" customHeight="1" x14ac:dyDescent="0.25">
      <c r="A384" s="13"/>
      <c r="B384" s="6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</row>
    <row r="385" spans="1:24" ht="15.75" customHeight="1" x14ac:dyDescent="0.25">
      <c r="A385" s="13"/>
      <c r="B385" s="6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</row>
    <row r="386" spans="1:24" ht="15.75" customHeight="1" x14ac:dyDescent="0.25">
      <c r="A386" s="13"/>
      <c r="B386" s="6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</row>
    <row r="387" spans="1:24" ht="15.75" customHeight="1" x14ac:dyDescent="0.25">
      <c r="A387" s="13"/>
      <c r="B387" s="6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</row>
    <row r="388" spans="1:24" ht="15.75" customHeight="1" x14ac:dyDescent="0.25">
      <c r="A388" s="13"/>
      <c r="B388" s="6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</row>
    <row r="389" spans="1:24" ht="15.75" customHeight="1" x14ac:dyDescent="0.25">
      <c r="A389" s="13"/>
      <c r="B389" s="6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</row>
    <row r="390" spans="1:24" ht="15.75" customHeight="1" x14ac:dyDescent="0.25">
      <c r="A390" s="13"/>
      <c r="B390" s="6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</row>
    <row r="391" spans="1:24" ht="15.75" customHeight="1" x14ac:dyDescent="0.25">
      <c r="A391" s="13"/>
      <c r="B391" s="6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</row>
    <row r="392" spans="1:24" ht="15.75" customHeight="1" x14ac:dyDescent="0.25">
      <c r="A392" s="13"/>
      <c r="B392" s="6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</row>
    <row r="393" spans="1:24" ht="15.75" customHeight="1" x14ac:dyDescent="0.25">
      <c r="A393" s="13"/>
      <c r="B393" s="6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</row>
    <row r="394" spans="1:24" ht="15.75" customHeight="1" x14ac:dyDescent="0.25">
      <c r="A394" s="13"/>
      <c r="B394" s="6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</row>
    <row r="395" spans="1:24" ht="15.75" customHeight="1" x14ac:dyDescent="0.25">
      <c r="A395" s="13"/>
      <c r="B395" s="6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</row>
    <row r="396" spans="1:24" ht="15.75" customHeight="1" x14ac:dyDescent="0.25">
      <c r="A396" s="13"/>
      <c r="B396" s="6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</row>
    <row r="397" spans="1:24" ht="15.75" customHeight="1" x14ac:dyDescent="0.25">
      <c r="A397" s="13"/>
      <c r="B397" s="6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</row>
    <row r="398" spans="1:24" ht="15.75" customHeight="1" x14ac:dyDescent="0.25">
      <c r="A398" s="13"/>
      <c r="B398" s="6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</row>
    <row r="399" spans="1:24" ht="15.75" customHeight="1" x14ac:dyDescent="0.25">
      <c r="A399" s="13"/>
      <c r="B399" s="6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</row>
    <row r="400" spans="1:24" ht="15.75" customHeight="1" x14ac:dyDescent="0.25">
      <c r="A400" s="13"/>
      <c r="B400" s="6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</row>
    <row r="401" spans="1:24" ht="15.75" customHeight="1" x14ac:dyDescent="0.25">
      <c r="A401" s="13"/>
      <c r="B401" s="6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</row>
    <row r="402" spans="1:24" ht="15.75" customHeight="1" x14ac:dyDescent="0.25">
      <c r="A402" s="13"/>
      <c r="B402" s="6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</row>
    <row r="403" spans="1:24" ht="15.75" customHeight="1" x14ac:dyDescent="0.25">
      <c r="A403" s="13"/>
      <c r="B403" s="6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</row>
    <row r="404" spans="1:24" ht="15.75" customHeight="1" x14ac:dyDescent="0.25">
      <c r="A404" s="13"/>
      <c r="B404" s="6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</row>
    <row r="405" spans="1:24" ht="15.75" customHeight="1" x14ac:dyDescent="0.25">
      <c r="A405" s="13"/>
      <c r="B405" s="6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</row>
    <row r="406" spans="1:24" ht="15.75" customHeight="1" x14ac:dyDescent="0.25">
      <c r="A406" s="13"/>
      <c r="B406" s="6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</row>
    <row r="407" spans="1:24" ht="15.75" customHeight="1" x14ac:dyDescent="0.25">
      <c r="A407" s="13"/>
      <c r="B407" s="6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</row>
    <row r="408" spans="1:24" ht="15.75" customHeight="1" x14ac:dyDescent="0.25">
      <c r="A408" s="13"/>
      <c r="B408" s="6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</row>
    <row r="409" spans="1:24" ht="15.75" customHeight="1" x14ac:dyDescent="0.25">
      <c r="A409" s="13"/>
      <c r="B409" s="6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</row>
    <row r="410" spans="1:24" ht="15.75" customHeight="1" x14ac:dyDescent="0.25">
      <c r="A410" s="13"/>
      <c r="B410" s="6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</row>
    <row r="411" spans="1:24" ht="15.75" customHeight="1" x14ac:dyDescent="0.25">
      <c r="A411" s="13"/>
      <c r="B411" s="6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</row>
    <row r="412" spans="1:24" ht="15.75" customHeight="1" x14ac:dyDescent="0.25">
      <c r="A412" s="13"/>
      <c r="B412" s="6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</row>
    <row r="413" spans="1:24" ht="15.75" customHeight="1" x14ac:dyDescent="0.25">
      <c r="A413" s="13"/>
      <c r="B413" s="6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</row>
    <row r="414" spans="1:24" ht="15.75" customHeight="1" x14ac:dyDescent="0.25">
      <c r="A414" s="13"/>
      <c r="B414" s="6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</row>
    <row r="415" spans="1:24" ht="15.75" customHeight="1" x14ac:dyDescent="0.25">
      <c r="A415" s="13"/>
      <c r="B415" s="6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</row>
    <row r="416" spans="1:24" ht="15.75" customHeight="1" x14ac:dyDescent="0.25">
      <c r="A416" s="13"/>
      <c r="B416" s="6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</row>
    <row r="417" spans="1:24" ht="15.75" customHeight="1" x14ac:dyDescent="0.25">
      <c r="A417" s="13"/>
      <c r="B417" s="6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</row>
    <row r="418" spans="1:24" ht="15.75" customHeight="1" x14ac:dyDescent="0.25">
      <c r="A418" s="13"/>
      <c r="B418" s="6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</row>
    <row r="419" spans="1:24" ht="15.75" customHeight="1" x14ac:dyDescent="0.25">
      <c r="A419" s="13"/>
      <c r="B419" s="6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</row>
    <row r="420" spans="1:24" ht="15.75" customHeight="1" x14ac:dyDescent="0.25">
      <c r="A420" s="13"/>
      <c r="B420" s="6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</row>
    <row r="421" spans="1:24" ht="15.75" customHeight="1" x14ac:dyDescent="0.25">
      <c r="A421" s="13"/>
      <c r="B421" s="6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</row>
    <row r="422" spans="1:24" ht="15.75" customHeight="1" x14ac:dyDescent="0.25">
      <c r="A422" s="13"/>
      <c r="B422" s="6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</row>
    <row r="423" spans="1:24" ht="15.75" customHeight="1" x14ac:dyDescent="0.25">
      <c r="A423" s="13"/>
      <c r="B423" s="6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</row>
    <row r="424" spans="1:24" ht="15.75" customHeight="1" x14ac:dyDescent="0.25">
      <c r="A424" s="13"/>
      <c r="B424" s="6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</row>
    <row r="425" spans="1:24" ht="15.75" customHeight="1" x14ac:dyDescent="0.25">
      <c r="A425" s="13"/>
      <c r="B425" s="6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</row>
    <row r="426" spans="1:24" ht="15.75" customHeight="1" x14ac:dyDescent="0.25">
      <c r="A426" s="13"/>
      <c r="B426" s="6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</row>
    <row r="427" spans="1:24" ht="15.75" customHeight="1" x14ac:dyDescent="0.25">
      <c r="A427" s="13"/>
      <c r="B427" s="6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</row>
    <row r="428" spans="1:24" ht="15.75" customHeight="1" x14ac:dyDescent="0.25">
      <c r="A428" s="13"/>
      <c r="B428" s="6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</row>
    <row r="429" spans="1:24" ht="15.75" customHeight="1" x14ac:dyDescent="0.25">
      <c r="A429" s="13"/>
      <c r="B429" s="6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</row>
    <row r="430" spans="1:24" ht="15.75" customHeight="1" x14ac:dyDescent="0.25">
      <c r="A430" s="13"/>
      <c r="B430" s="6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</row>
    <row r="431" spans="1:24" ht="15.75" customHeight="1" x14ac:dyDescent="0.25">
      <c r="A431" s="13"/>
      <c r="B431" s="6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</row>
    <row r="432" spans="1:24" ht="15.75" customHeight="1" x14ac:dyDescent="0.25">
      <c r="A432" s="13"/>
      <c r="B432" s="6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</row>
    <row r="433" spans="1:24" ht="15.75" customHeight="1" x14ac:dyDescent="0.25">
      <c r="A433" s="13"/>
      <c r="B433" s="6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</row>
    <row r="434" spans="1:24" ht="15.75" customHeight="1" x14ac:dyDescent="0.25">
      <c r="A434" s="13"/>
      <c r="B434" s="6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</row>
    <row r="435" spans="1:24" ht="15.75" customHeight="1" x14ac:dyDescent="0.25">
      <c r="A435" s="13"/>
      <c r="B435" s="6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</row>
    <row r="436" spans="1:24" ht="15.75" customHeight="1" x14ac:dyDescent="0.25">
      <c r="A436" s="13"/>
      <c r="B436" s="6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</row>
    <row r="437" spans="1:24" ht="15.75" customHeight="1" x14ac:dyDescent="0.25">
      <c r="A437" s="13"/>
      <c r="B437" s="6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</row>
    <row r="438" spans="1:24" ht="15.75" customHeight="1" x14ac:dyDescent="0.25">
      <c r="A438" s="13"/>
      <c r="B438" s="6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</row>
    <row r="439" spans="1:24" ht="15.75" customHeight="1" x14ac:dyDescent="0.25">
      <c r="A439" s="13"/>
      <c r="B439" s="6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</row>
    <row r="440" spans="1:24" ht="15.75" customHeight="1" x14ac:dyDescent="0.25">
      <c r="A440" s="13"/>
      <c r="B440" s="6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</row>
    <row r="441" spans="1:24" ht="15.75" customHeight="1" x14ac:dyDescent="0.25">
      <c r="A441" s="13"/>
      <c r="B441" s="6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</row>
    <row r="442" spans="1:24" ht="15.75" customHeight="1" x14ac:dyDescent="0.25">
      <c r="A442" s="13"/>
      <c r="B442" s="6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</row>
    <row r="443" spans="1:24" ht="15.75" customHeight="1" x14ac:dyDescent="0.25">
      <c r="A443" s="13"/>
      <c r="B443" s="6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</row>
    <row r="444" spans="1:24" ht="15.75" customHeight="1" x14ac:dyDescent="0.25">
      <c r="A444" s="13"/>
      <c r="B444" s="6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</row>
    <row r="445" spans="1:24" ht="15.75" customHeight="1" x14ac:dyDescent="0.25">
      <c r="A445" s="13"/>
      <c r="B445" s="6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</row>
    <row r="446" spans="1:24" ht="15.75" customHeight="1" x14ac:dyDescent="0.25">
      <c r="A446" s="13"/>
      <c r="B446" s="6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</row>
    <row r="447" spans="1:24" ht="15.75" customHeight="1" x14ac:dyDescent="0.25">
      <c r="A447" s="13"/>
      <c r="B447" s="6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</row>
    <row r="448" spans="1:24" ht="15.75" customHeight="1" x14ac:dyDescent="0.25">
      <c r="A448" s="13"/>
      <c r="B448" s="6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</row>
    <row r="449" spans="1:24" ht="15.75" customHeight="1" x14ac:dyDescent="0.25">
      <c r="A449" s="13"/>
      <c r="B449" s="6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</row>
    <row r="450" spans="1:24" ht="15.75" customHeight="1" x14ac:dyDescent="0.25">
      <c r="A450" s="13"/>
      <c r="B450" s="6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</row>
    <row r="451" spans="1:24" ht="15.75" customHeight="1" x14ac:dyDescent="0.25">
      <c r="A451" s="13"/>
      <c r="B451" s="6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</row>
    <row r="452" spans="1:24" ht="15.75" customHeight="1" x14ac:dyDescent="0.25">
      <c r="A452" s="13"/>
      <c r="B452" s="6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</row>
    <row r="453" spans="1:24" ht="15.75" customHeight="1" x14ac:dyDescent="0.25">
      <c r="A453" s="13"/>
      <c r="B453" s="6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</row>
    <row r="454" spans="1:24" ht="15.75" customHeight="1" x14ac:dyDescent="0.25">
      <c r="A454" s="13"/>
      <c r="B454" s="6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</row>
    <row r="455" spans="1:24" ht="15.75" customHeight="1" x14ac:dyDescent="0.25">
      <c r="A455" s="13"/>
      <c r="B455" s="6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</row>
    <row r="456" spans="1:24" ht="15.75" customHeight="1" x14ac:dyDescent="0.25">
      <c r="A456" s="13"/>
      <c r="B456" s="6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</row>
    <row r="457" spans="1:24" ht="15.75" customHeight="1" x14ac:dyDescent="0.25">
      <c r="A457" s="13"/>
      <c r="B457" s="6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</row>
    <row r="458" spans="1:24" ht="15.75" customHeight="1" x14ac:dyDescent="0.25">
      <c r="A458" s="13"/>
      <c r="B458" s="6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</row>
    <row r="459" spans="1:24" ht="15.75" customHeight="1" x14ac:dyDescent="0.25">
      <c r="A459" s="13"/>
      <c r="B459" s="6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</row>
    <row r="460" spans="1:24" ht="15.75" customHeight="1" x14ac:dyDescent="0.25">
      <c r="A460" s="13"/>
      <c r="B460" s="6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</row>
    <row r="461" spans="1:24" ht="15.75" customHeight="1" x14ac:dyDescent="0.25">
      <c r="A461" s="13"/>
      <c r="B461" s="6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</row>
    <row r="462" spans="1:24" ht="15.75" customHeight="1" x14ac:dyDescent="0.25">
      <c r="A462" s="13"/>
      <c r="B462" s="6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</row>
    <row r="463" spans="1:24" ht="15.75" customHeight="1" x14ac:dyDescent="0.25">
      <c r="A463" s="13"/>
      <c r="B463" s="6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</row>
    <row r="464" spans="1:24" ht="15.75" customHeight="1" x14ac:dyDescent="0.25">
      <c r="A464" s="13"/>
      <c r="B464" s="6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</row>
    <row r="465" spans="1:24" ht="15.75" customHeight="1" x14ac:dyDescent="0.25">
      <c r="A465" s="13"/>
      <c r="B465" s="6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</row>
    <row r="466" spans="1:24" ht="15.75" customHeight="1" x14ac:dyDescent="0.25">
      <c r="A466" s="13"/>
      <c r="B466" s="6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</row>
    <row r="467" spans="1:24" ht="15.75" customHeight="1" x14ac:dyDescent="0.25">
      <c r="A467" s="13"/>
      <c r="B467" s="6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</row>
    <row r="468" spans="1:24" ht="15.75" customHeight="1" x14ac:dyDescent="0.25">
      <c r="A468" s="13"/>
      <c r="B468" s="6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</row>
    <row r="469" spans="1:24" ht="15.75" customHeight="1" x14ac:dyDescent="0.25">
      <c r="A469" s="13"/>
      <c r="B469" s="6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</row>
    <row r="470" spans="1:24" ht="15.75" customHeight="1" x14ac:dyDescent="0.25">
      <c r="A470" s="13"/>
      <c r="B470" s="6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</row>
    <row r="471" spans="1:24" ht="15.75" customHeight="1" x14ac:dyDescent="0.25">
      <c r="A471" s="13"/>
      <c r="B471" s="6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</row>
    <row r="472" spans="1:24" ht="15.75" customHeight="1" x14ac:dyDescent="0.25">
      <c r="A472" s="13"/>
      <c r="B472" s="6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</row>
    <row r="473" spans="1:24" ht="15.75" customHeight="1" x14ac:dyDescent="0.25">
      <c r="A473" s="13"/>
      <c r="B473" s="6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</row>
    <row r="474" spans="1:24" ht="15.75" customHeight="1" x14ac:dyDescent="0.25">
      <c r="A474" s="13"/>
      <c r="B474" s="6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</row>
    <row r="475" spans="1:24" ht="15.75" customHeight="1" x14ac:dyDescent="0.25">
      <c r="A475" s="13"/>
      <c r="B475" s="6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</row>
    <row r="476" spans="1:24" ht="15.75" customHeight="1" x14ac:dyDescent="0.25">
      <c r="A476" s="13"/>
      <c r="B476" s="6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</row>
    <row r="477" spans="1:24" ht="15.75" customHeight="1" x14ac:dyDescent="0.25">
      <c r="A477" s="13"/>
      <c r="B477" s="6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</row>
    <row r="478" spans="1:24" ht="15.75" customHeight="1" x14ac:dyDescent="0.25">
      <c r="A478" s="13"/>
      <c r="B478" s="6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</row>
    <row r="479" spans="1:24" ht="15.75" customHeight="1" x14ac:dyDescent="0.25">
      <c r="A479" s="13"/>
      <c r="B479" s="6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</row>
    <row r="480" spans="1:24" ht="15.75" customHeight="1" x14ac:dyDescent="0.25">
      <c r="A480" s="13"/>
      <c r="B480" s="6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</row>
    <row r="481" spans="1:24" ht="15.75" customHeight="1" x14ac:dyDescent="0.25">
      <c r="A481" s="13"/>
      <c r="B481" s="6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</row>
    <row r="482" spans="1:24" ht="15.75" customHeight="1" x14ac:dyDescent="0.25">
      <c r="A482" s="13"/>
      <c r="B482" s="6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</row>
    <row r="483" spans="1:24" ht="15.75" customHeight="1" x14ac:dyDescent="0.25">
      <c r="A483" s="13"/>
      <c r="B483" s="6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</row>
    <row r="484" spans="1:24" ht="15.75" customHeight="1" x14ac:dyDescent="0.25">
      <c r="A484" s="13"/>
      <c r="B484" s="6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</row>
    <row r="485" spans="1:24" ht="15.75" customHeight="1" x14ac:dyDescent="0.25">
      <c r="A485" s="13"/>
      <c r="B485" s="6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</row>
    <row r="486" spans="1:24" ht="15.75" customHeight="1" x14ac:dyDescent="0.25">
      <c r="A486" s="13"/>
      <c r="B486" s="6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</row>
    <row r="487" spans="1:24" ht="15.75" customHeight="1" x14ac:dyDescent="0.25">
      <c r="A487" s="13"/>
      <c r="B487" s="6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</row>
    <row r="488" spans="1:24" ht="15.75" customHeight="1" x14ac:dyDescent="0.25">
      <c r="A488" s="13"/>
      <c r="B488" s="6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</row>
    <row r="489" spans="1:24" ht="15.75" customHeight="1" x14ac:dyDescent="0.25">
      <c r="A489" s="13"/>
      <c r="B489" s="6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</row>
    <row r="490" spans="1:24" ht="15.75" customHeight="1" x14ac:dyDescent="0.25">
      <c r="A490" s="13"/>
      <c r="B490" s="6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</row>
    <row r="491" spans="1:24" ht="15.75" customHeight="1" x14ac:dyDescent="0.25">
      <c r="A491" s="13"/>
      <c r="B491" s="6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</row>
    <row r="492" spans="1:24" ht="15.75" customHeight="1" x14ac:dyDescent="0.25">
      <c r="A492" s="13"/>
      <c r="B492" s="6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</row>
    <row r="493" spans="1:24" ht="15.75" customHeight="1" x14ac:dyDescent="0.25">
      <c r="A493" s="13"/>
      <c r="B493" s="6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</row>
    <row r="494" spans="1:24" ht="15.75" customHeight="1" x14ac:dyDescent="0.25">
      <c r="A494" s="13"/>
      <c r="B494" s="6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</row>
    <row r="495" spans="1:24" ht="15.75" customHeight="1" x14ac:dyDescent="0.25">
      <c r="A495" s="13"/>
      <c r="B495" s="6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</row>
    <row r="496" spans="1:24" ht="15.75" customHeight="1" x14ac:dyDescent="0.25">
      <c r="A496" s="13"/>
      <c r="B496" s="6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</row>
    <row r="497" spans="1:24" ht="15.75" customHeight="1" x14ac:dyDescent="0.25">
      <c r="A497" s="13"/>
      <c r="B497" s="6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</row>
    <row r="498" spans="1:24" ht="15.75" customHeight="1" x14ac:dyDescent="0.25">
      <c r="A498" s="13"/>
      <c r="B498" s="6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</row>
    <row r="499" spans="1:24" ht="15.75" customHeight="1" x14ac:dyDescent="0.25">
      <c r="A499" s="13"/>
      <c r="B499" s="6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</row>
    <row r="500" spans="1:24" ht="15.75" customHeight="1" x14ac:dyDescent="0.25">
      <c r="A500" s="13"/>
      <c r="B500" s="6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</row>
    <row r="501" spans="1:24" ht="15.75" customHeight="1" x14ac:dyDescent="0.25">
      <c r="A501" s="13"/>
      <c r="B501" s="6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</row>
    <row r="502" spans="1:24" ht="15.75" customHeight="1" x14ac:dyDescent="0.25">
      <c r="A502" s="13"/>
      <c r="B502" s="6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</row>
    <row r="503" spans="1:24" ht="15.75" customHeight="1" x14ac:dyDescent="0.25">
      <c r="A503" s="13"/>
      <c r="B503" s="6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</row>
    <row r="504" spans="1:24" ht="15.75" customHeight="1" x14ac:dyDescent="0.25">
      <c r="A504" s="13"/>
      <c r="B504" s="6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</row>
    <row r="505" spans="1:24" ht="15.75" customHeight="1" x14ac:dyDescent="0.25">
      <c r="A505" s="13"/>
      <c r="B505" s="6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</row>
    <row r="506" spans="1:24" ht="15.75" customHeight="1" x14ac:dyDescent="0.25">
      <c r="A506" s="13"/>
      <c r="B506" s="6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</row>
    <row r="507" spans="1:24" ht="15.75" customHeight="1" x14ac:dyDescent="0.25">
      <c r="A507" s="13"/>
      <c r="B507" s="6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</row>
    <row r="508" spans="1:24" ht="15.75" customHeight="1" x14ac:dyDescent="0.25">
      <c r="A508" s="13"/>
      <c r="B508" s="6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</row>
    <row r="509" spans="1:24" ht="15.75" customHeight="1" x14ac:dyDescent="0.25">
      <c r="A509" s="13"/>
      <c r="B509" s="6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</row>
    <row r="510" spans="1:24" ht="15.75" customHeight="1" x14ac:dyDescent="0.25">
      <c r="A510" s="13"/>
      <c r="B510" s="6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</row>
    <row r="511" spans="1:24" ht="15.75" customHeight="1" x14ac:dyDescent="0.25">
      <c r="A511" s="13"/>
      <c r="B511" s="6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</row>
    <row r="512" spans="1:24" ht="15.75" customHeight="1" x14ac:dyDescent="0.25">
      <c r="A512" s="13"/>
      <c r="B512" s="6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</row>
    <row r="513" spans="1:24" ht="15.75" customHeight="1" x14ac:dyDescent="0.25">
      <c r="A513" s="13"/>
      <c r="B513" s="6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</row>
    <row r="514" spans="1:24" ht="15.75" customHeight="1" x14ac:dyDescent="0.25">
      <c r="A514" s="13"/>
      <c r="B514" s="6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</row>
    <row r="515" spans="1:24" ht="15.75" customHeight="1" x14ac:dyDescent="0.25">
      <c r="A515" s="13"/>
      <c r="B515" s="6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</row>
    <row r="516" spans="1:24" ht="15.75" customHeight="1" x14ac:dyDescent="0.25">
      <c r="A516" s="13"/>
      <c r="B516" s="6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</row>
    <row r="517" spans="1:24" ht="15.75" customHeight="1" x14ac:dyDescent="0.25">
      <c r="A517" s="13"/>
      <c r="B517" s="6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</row>
    <row r="518" spans="1:24" ht="15.75" customHeight="1" x14ac:dyDescent="0.25">
      <c r="A518" s="13"/>
      <c r="B518" s="6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</row>
    <row r="519" spans="1:24" ht="15.75" customHeight="1" x14ac:dyDescent="0.25">
      <c r="A519" s="13"/>
      <c r="B519" s="6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</row>
    <row r="520" spans="1:24" ht="15.75" customHeight="1" x14ac:dyDescent="0.25">
      <c r="A520" s="13"/>
      <c r="B520" s="6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</row>
    <row r="521" spans="1:24" ht="15.75" customHeight="1" x14ac:dyDescent="0.25">
      <c r="A521" s="13"/>
      <c r="B521" s="6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</row>
    <row r="522" spans="1:24" ht="15.75" customHeight="1" x14ac:dyDescent="0.25">
      <c r="A522" s="13"/>
      <c r="B522" s="6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</row>
    <row r="523" spans="1:24" ht="15.75" customHeight="1" x14ac:dyDescent="0.25">
      <c r="A523" s="13"/>
      <c r="B523" s="6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</row>
    <row r="524" spans="1:24" ht="15.75" customHeight="1" x14ac:dyDescent="0.25">
      <c r="A524" s="13"/>
      <c r="B524" s="6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</row>
    <row r="525" spans="1:24" ht="15.75" customHeight="1" x14ac:dyDescent="0.25">
      <c r="A525" s="13"/>
      <c r="B525" s="6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</row>
    <row r="526" spans="1:24" ht="15.75" customHeight="1" x14ac:dyDescent="0.25">
      <c r="A526" s="13"/>
      <c r="B526" s="6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</row>
    <row r="527" spans="1:24" ht="15.75" customHeight="1" x14ac:dyDescent="0.25">
      <c r="A527" s="13"/>
      <c r="B527" s="6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</row>
    <row r="528" spans="1:24" ht="15.75" customHeight="1" x14ac:dyDescent="0.25">
      <c r="A528" s="13"/>
      <c r="B528" s="6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</row>
    <row r="529" spans="1:24" ht="15.75" customHeight="1" x14ac:dyDescent="0.25">
      <c r="A529" s="13"/>
      <c r="B529" s="6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</row>
    <row r="530" spans="1:24" ht="15.75" customHeight="1" x14ac:dyDescent="0.25">
      <c r="A530" s="13"/>
      <c r="B530" s="6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</row>
    <row r="531" spans="1:24" ht="15.75" customHeight="1" x14ac:dyDescent="0.25">
      <c r="A531" s="13"/>
      <c r="B531" s="6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</row>
    <row r="532" spans="1:24" ht="15.75" customHeight="1" x14ac:dyDescent="0.25">
      <c r="A532" s="13"/>
      <c r="B532" s="6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</row>
    <row r="533" spans="1:24" ht="15.75" customHeight="1" x14ac:dyDescent="0.25">
      <c r="A533" s="13"/>
      <c r="B533" s="6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</row>
    <row r="534" spans="1:24" ht="15.75" customHeight="1" x14ac:dyDescent="0.25">
      <c r="A534" s="13"/>
      <c r="B534" s="6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</row>
    <row r="535" spans="1:24" ht="15.75" customHeight="1" x14ac:dyDescent="0.25">
      <c r="A535" s="13"/>
      <c r="B535" s="6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</row>
    <row r="536" spans="1:24" ht="15.75" customHeight="1" x14ac:dyDescent="0.25">
      <c r="A536" s="13"/>
      <c r="B536" s="6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</row>
    <row r="537" spans="1:24" ht="15.75" customHeight="1" x14ac:dyDescent="0.25">
      <c r="A537" s="13"/>
      <c r="B537" s="6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</row>
    <row r="538" spans="1:24" ht="15.75" customHeight="1" x14ac:dyDescent="0.25">
      <c r="A538" s="13"/>
      <c r="B538" s="6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</row>
    <row r="539" spans="1:24" ht="15.75" customHeight="1" x14ac:dyDescent="0.25">
      <c r="A539" s="13"/>
      <c r="B539" s="6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</row>
    <row r="540" spans="1:24" ht="15.75" customHeight="1" x14ac:dyDescent="0.25">
      <c r="A540" s="13"/>
      <c r="B540" s="6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</row>
    <row r="541" spans="1:24" ht="15.75" customHeight="1" x14ac:dyDescent="0.25">
      <c r="A541" s="13"/>
      <c r="B541" s="6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</row>
    <row r="542" spans="1:24" ht="15.75" customHeight="1" x14ac:dyDescent="0.25">
      <c r="A542" s="13"/>
      <c r="B542" s="6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</row>
    <row r="543" spans="1:24" ht="15.75" customHeight="1" x14ac:dyDescent="0.25">
      <c r="A543" s="13"/>
      <c r="B543" s="6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</row>
    <row r="544" spans="1:24" ht="15.75" customHeight="1" x14ac:dyDescent="0.25">
      <c r="A544" s="13"/>
      <c r="B544" s="6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</row>
    <row r="545" spans="1:24" ht="15.75" customHeight="1" x14ac:dyDescent="0.25">
      <c r="A545" s="13"/>
      <c r="B545" s="6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</row>
    <row r="546" spans="1:24" ht="15.75" customHeight="1" x14ac:dyDescent="0.25">
      <c r="A546" s="13"/>
      <c r="B546" s="6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</row>
    <row r="547" spans="1:24" ht="15.75" customHeight="1" x14ac:dyDescent="0.25">
      <c r="A547" s="13"/>
      <c r="B547" s="6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</row>
    <row r="548" spans="1:24" ht="15.75" customHeight="1" x14ac:dyDescent="0.25">
      <c r="A548" s="13"/>
      <c r="B548" s="6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</row>
    <row r="549" spans="1:24" ht="15.75" customHeight="1" x14ac:dyDescent="0.25">
      <c r="A549" s="13"/>
      <c r="B549" s="6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</row>
    <row r="550" spans="1:24" ht="15.75" customHeight="1" x14ac:dyDescent="0.25">
      <c r="A550" s="13"/>
      <c r="B550" s="6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</row>
    <row r="551" spans="1:24" ht="15.75" customHeight="1" x14ac:dyDescent="0.25">
      <c r="A551" s="13"/>
      <c r="B551" s="6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</row>
    <row r="552" spans="1:24" ht="15.75" customHeight="1" x14ac:dyDescent="0.25">
      <c r="A552" s="13"/>
      <c r="B552" s="6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</row>
    <row r="553" spans="1:24" ht="15.75" customHeight="1" x14ac:dyDescent="0.25">
      <c r="A553" s="13"/>
      <c r="B553" s="6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</row>
    <row r="554" spans="1:24" ht="15.75" customHeight="1" x14ac:dyDescent="0.25">
      <c r="A554" s="13"/>
      <c r="B554" s="6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</row>
    <row r="555" spans="1:24" ht="15.75" customHeight="1" x14ac:dyDescent="0.25">
      <c r="A555" s="13"/>
      <c r="B555" s="6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</row>
    <row r="556" spans="1:24" ht="15.75" customHeight="1" x14ac:dyDescent="0.25">
      <c r="A556" s="13"/>
      <c r="B556" s="6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</row>
    <row r="557" spans="1:24" ht="15.75" customHeight="1" x14ac:dyDescent="0.25">
      <c r="A557" s="13"/>
      <c r="B557" s="6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</row>
    <row r="558" spans="1:24" ht="15.75" customHeight="1" x14ac:dyDescent="0.25">
      <c r="A558" s="13"/>
      <c r="B558" s="6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</row>
    <row r="559" spans="1:24" ht="15.75" customHeight="1" x14ac:dyDescent="0.25">
      <c r="A559" s="13"/>
      <c r="B559" s="6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</row>
    <row r="560" spans="1:24" ht="15.75" customHeight="1" x14ac:dyDescent="0.25">
      <c r="A560" s="13"/>
      <c r="B560" s="6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</row>
    <row r="561" spans="1:24" ht="15.75" customHeight="1" x14ac:dyDescent="0.25">
      <c r="A561" s="13"/>
      <c r="B561" s="6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</row>
    <row r="562" spans="1:24" ht="15.75" customHeight="1" x14ac:dyDescent="0.25">
      <c r="A562" s="13"/>
      <c r="B562" s="6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</row>
    <row r="563" spans="1:24" ht="15.75" customHeight="1" x14ac:dyDescent="0.25">
      <c r="A563" s="13"/>
      <c r="B563" s="6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</row>
    <row r="564" spans="1:24" ht="15.75" customHeight="1" x14ac:dyDescent="0.25">
      <c r="A564" s="13"/>
      <c r="B564" s="6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</row>
    <row r="565" spans="1:24" ht="15.75" customHeight="1" x14ac:dyDescent="0.25">
      <c r="A565" s="13"/>
      <c r="B565" s="6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</row>
    <row r="566" spans="1:24" ht="15.75" customHeight="1" x14ac:dyDescent="0.25">
      <c r="A566" s="13"/>
      <c r="B566" s="6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</row>
    <row r="567" spans="1:24" ht="15.75" customHeight="1" x14ac:dyDescent="0.25">
      <c r="A567" s="13"/>
      <c r="B567" s="6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</row>
    <row r="568" spans="1:24" ht="15.75" customHeight="1" x14ac:dyDescent="0.25">
      <c r="A568" s="13"/>
      <c r="B568" s="6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</row>
    <row r="569" spans="1:24" ht="15.75" customHeight="1" x14ac:dyDescent="0.25">
      <c r="A569" s="13"/>
      <c r="B569" s="6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</row>
    <row r="570" spans="1:24" ht="15.75" customHeight="1" x14ac:dyDescent="0.25">
      <c r="A570" s="13"/>
      <c r="B570" s="6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</row>
    <row r="571" spans="1:24" ht="15.75" customHeight="1" x14ac:dyDescent="0.25">
      <c r="A571" s="13"/>
      <c r="B571" s="6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</row>
    <row r="572" spans="1:24" ht="15.75" customHeight="1" x14ac:dyDescent="0.25">
      <c r="A572" s="13"/>
      <c r="B572" s="6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</row>
    <row r="573" spans="1:24" ht="15.75" customHeight="1" x14ac:dyDescent="0.25">
      <c r="A573" s="13"/>
      <c r="B573" s="6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</row>
    <row r="574" spans="1:24" ht="15.75" customHeight="1" x14ac:dyDescent="0.25">
      <c r="A574" s="13"/>
      <c r="B574" s="6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</row>
    <row r="575" spans="1:24" ht="15.75" customHeight="1" x14ac:dyDescent="0.25">
      <c r="A575" s="13"/>
      <c r="B575" s="6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</row>
    <row r="576" spans="1:24" ht="15.75" customHeight="1" x14ac:dyDescent="0.25">
      <c r="A576" s="13"/>
      <c r="B576" s="6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</row>
    <row r="577" spans="1:24" ht="15.75" customHeight="1" x14ac:dyDescent="0.25">
      <c r="A577" s="13"/>
      <c r="B577" s="6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</row>
    <row r="578" spans="1:24" ht="15.75" customHeight="1" x14ac:dyDescent="0.25">
      <c r="A578" s="13"/>
      <c r="B578" s="6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</row>
    <row r="579" spans="1:24" ht="15.75" customHeight="1" x14ac:dyDescent="0.25">
      <c r="A579" s="13"/>
      <c r="B579" s="6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</row>
    <row r="580" spans="1:24" ht="15.75" customHeight="1" x14ac:dyDescent="0.25">
      <c r="A580" s="13"/>
      <c r="B580" s="6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</row>
    <row r="581" spans="1:24" ht="15.75" customHeight="1" x14ac:dyDescent="0.25">
      <c r="A581" s="13"/>
      <c r="B581" s="6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</row>
    <row r="582" spans="1:24" ht="15.75" customHeight="1" x14ac:dyDescent="0.25">
      <c r="A582" s="13"/>
      <c r="B582" s="6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</row>
    <row r="583" spans="1:24" ht="15.75" customHeight="1" x14ac:dyDescent="0.25">
      <c r="A583" s="13"/>
      <c r="B583" s="6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</row>
    <row r="584" spans="1:24" ht="15.75" customHeight="1" x14ac:dyDescent="0.25">
      <c r="A584" s="13"/>
      <c r="B584" s="6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</row>
    <row r="585" spans="1:24" ht="15.75" customHeight="1" x14ac:dyDescent="0.25">
      <c r="A585" s="13"/>
      <c r="B585" s="6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</row>
    <row r="586" spans="1:24" ht="15.75" customHeight="1" x14ac:dyDescent="0.25">
      <c r="A586" s="13"/>
      <c r="B586" s="6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</row>
    <row r="587" spans="1:24" ht="15.75" customHeight="1" x14ac:dyDescent="0.25">
      <c r="A587" s="13"/>
      <c r="B587" s="6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</row>
    <row r="588" spans="1:24" ht="15.75" customHeight="1" x14ac:dyDescent="0.25">
      <c r="A588" s="13"/>
      <c r="B588" s="6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</row>
    <row r="589" spans="1:24" ht="15.75" customHeight="1" x14ac:dyDescent="0.25">
      <c r="A589" s="13"/>
      <c r="B589" s="6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</row>
    <row r="590" spans="1:24" ht="15.75" customHeight="1" x14ac:dyDescent="0.25">
      <c r="A590" s="13"/>
      <c r="B590" s="6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</row>
    <row r="591" spans="1:24" ht="15.75" customHeight="1" x14ac:dyDescent="0.25">
      <c r="A591" s="13"/>
      <c r="B591" s="6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</row>
    <row r="592" spans="1:24" ht="15.75" customHeight="1" x14ac:dyDescent="0.25">
      <c r="A592" s="13"/>
      <c r="B592" s="6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</row>
    <row r="593" spans="1:24" ht="15.75" customHeight="1" x14ac:dyDescent="0.25">
      <c r="A593" s="13"/>
      <c r="B593" s="6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</row>
    <row r="594" spans="1:24" ht="15.75" customHeight="1" x14ac:dyDescent="0.25">
      <c r="A594" s="13"/>
      <c r="B594" s="6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</row>
    <row r="595" spans="1:24" ht="15.75" customHeight="1" x14ac:dyDescent="0.25">
      <c r="A595" s="13"/>
      <c r="B595" s="6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</row>
    <row r="596" spans="1:24" ht="15.75" customHeight="1" x14ac:dyDescent="0.25">
      <c r="A596" s="13"/>
      <c r="B596" s="6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</row>
    <row r="597" spans="1:24" ht="15.75" customHeight="1" x14ac:dyDescent="0.25">
      <c r="A597" s="13"/>
      <c r="B597" s="6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</row>
    <row r="598" spans="1:24" ht="15.75" customHeight="1" x14ac:dyDescent="0.25">
      <c r="A598" s="13"/>
      <c r="B598" s="6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</row>
    <row r="599" spans="1:24" ht="15.75" customHeight="1" x14ac:dyDescent="0.25">
      <c r="A599" s="13"/>
      <c r="B599" s="6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</row>
    <row r="600" spans="1:24" ht="15.75" customHeight="1" x14ac:dyDescent="0.25">
      <c r="A600" s="13"/>
      <c r="B600" s="6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</row>
    <row r="601" spans="1:24" ht="15.75" customHeight="1" x14ac:dyDescent="0.25">
      <c r="A601" s="13"/>
      <c r="B601" s="6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</row>
    <row r="602" spans="1:24" ht="15.75" customHeight="1" x14ac:dyDescent="0.25">
      <c r="A602" s="13"/>
      <c r="B602" s="6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</row>
    <row r="603" spans="1:24" ht="15.75" customHeight="1" x14ac:dyDescent="0.25">
      <c r="A603" s="13"/>
      <c r="B603" s="6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</row>
    <row r="604" spans="1:24" ht="15.75" customHeight="1" x14ac:dyDescent="0.25">
      <c r="A604" s="13"/>
      <c r="B604" s="6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</row>
    <row r="605" spans="1:24" ht="15.75" customHeight="1" x14ac:dyDescent="0.25">
      <c r="A605" s="13"/>
      <c r="B605" s="6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</row>
    <row r="606" spans="1:24" ht="15.75" customHeight="1" x14ac:dyDescent="0.25">
      <c r="A606" s="13"/>
      <c r="B606" s="6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</row>
    <row r="607" spans="1:24" ht="15.75" customHeight="1" x14ac:dyDescent="0.25">
      <c r="A607" s="13"/>
      <c r="B607" s="6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</row>
    <row r="608" spans="1:24" ht="15.75" customHeight="1" x14ac:dyDescent="0.25">
      <c r="A608" s="13"/>
      <c r="B608" s="6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</row>
    <row r="609" spans="1:24" ht="15.75" customHeight="1" x14ac:dyDescent="0.25">
      <c r="A609" s="13"/>
      <c r="B609" s="6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</row>
    <row r="610" spans="1:24" ht="15.75" customHeight="1" x14ac:dyDescent="0.25">
      <c r="A610" s="13"/>
      <c r="B610" s="6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</row>
    <row r="611" spans="1:24" ht="15.75" customHeight="1" x14ac:dyDescent="0.25">
      <c r="A611" s="13"/>
      <c r="B611" s="6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</row>
    <row r="612" spans="1:24" ht="15.75" customHeight="1" x14ac:dyDescent="0.25">
      <c r="A612" s="13"/>
      <c r="B612" s="6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</row>
    <row r="613" spans="1:24" ht="15.75" customHeight="1" x14ac:dyDescent="0.25">
      <c r="A613" s="13"/>
      <c r="B613" s="6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</row>
    <row r="614" spans="1:24" ht="15.75" customHeight="1" x14ac:dyDescent="0.25">
      <c r="A614" s="13"/>
      <c r="B614" s="6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</row>
    <row r="615" spans="1:24" ht="15.75" customHeight="1" x14ac:dyDescent="0.25">
      <c r="A615" s="13"/>
      <c r="B615" s="6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</row>
    <row r="616" spans="1:24" ht="15.75" customHeight="1" x14ac:dyDescent="0.25">
      <c r="A616" s="13"/>
      <c r="B616" s="6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</row>
    <row r="617" spans="1:24" ht="15.75" customHeight="1" x14ac:dyDescent="0.25">
      <c r="A617" s="13"/>
      <c r="B617" s="6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</row>
    <row r="618" spans="1:24" ht="15.75" customHeight="1" x14ac:dyDescent="0.25">
      <c r="A618" s="13"/>
      <c r="B618" s="6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</row>
    <row r="619" spans="1:24" ht="15.75" customHeight="1" x14ac:dyDescent="0.25">
      <c r="A619" s="13"/>
      <c r="B619" s="6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</row>
    <row r="620" spans="1:24" ht="15.75" customHeight="1" x14ac:dyDescent="0.25">
      <c r="A620" s="13"/>
      <c r="B620" s="6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</row>
    <row r="621" spans="1:24" ht="15.75" customHeight="1" x14ac:dyDescent="0.25">
      <c r="A621" s="13"/>
      <c r="B621" s="6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</row>
    <row r="622" spans="1:24" ht="15.75" customHeight="1" x14ac:dyDescent="0.25">
      <c r="A622" s="13"/>
      <c r="B622" s="6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</row>
    <row r="623" spans="1:24" ht="15.75" customHeight="1" x14ac:dyDescent="0.25">
      <c r="A623" s="13"/>
      <c r="B623" s="6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</row>
    <row r="624" spans="1:24" ht="15.75" customHeight="1" x14ac:dyDescent="0.25">
      <c r="A624" s="13"/>
      <c r="B624" s="6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</row>
    <row r="625" spans="1:24" ht="15.75" customHeight="1" x14ac:dyDescent="0.25">
      <c r="A625" s="13"/>
      <c r="B625" s="6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</row>
    <row r="626" spans="1:24" ht="15.75" customHeight="1" x14ac:dyDescent="0.25">
      <c r="A626" s="13"/>
      <c r="B626" s="6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</row>
    <row r="627" spans="1:24" ht="15.75" customHeight="1" x14ac:dyDescent="0.25">
      <c r="A627" s="13"/>
      <c r="B627" s="6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</row>
    <row r="628" spans="1:24" ht="15.75" customHeight="1" x14ac:dyDescent="0.25">
      <c r="A628" s="13"/>
      <c r="B628" s="6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</row>
    <row r="629" spans="1:24" ht="15.75" customHeight="1" x14ac:dyDescent="0.25">
      <c r="A629" s="13"/>
      <c r="B629" s="6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</row>
    <row r="630" spans="1:24" ht="15.75" customHeight="1" x14ac:dyDescent="0.25">
      <c r="A630" s="13"/>
      <c r="B630" s="6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</row>
    <row r="631" spans="1:24" ht="15.75" customHeight="1" x14ac:dyDescent="0.25">
      <c r="A631" s="13"/>
      <c r="B631" s="6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</row>
    <row r="632" spans="1:24" ht="15.75" customHeight="1" x14ac:dyDescent="0.25">
      <c r="A632" s="13"/>
      <c r="B632" s="6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</row>
    <row r="633" spans="1:24" ht="15.75" customHeight="1" x14ac:dyDescent="0.25">
      <c r="A633" s="13"/>
      <c r="B633" s="6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</row>
    <row r="634" spans="1:24" ht="15.75" customHeight="1" x14ac:dyDescent="0.25">
      <c r="A634" s="13"/>
      <c r="B634" s="6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</row>
    <row r="635" spans="1:24" ht="15.75" customHeight="1" x14ac:dyDescent="0.25">
      <c r="A635" s="13"/>
      <c r="B635" s="6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</row>
    <row r="636" spans="1:24" ht="15.75" customHeight="1" x14ac:dyDescent="0.25">
      <c r="A636" s="13"/>
      <c r="B636" s="6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</row>
    <row r="637" spans="1:24" ht="15.75" customHeight="1" x14ac:dyDescent="0.25">
      <c r="A637" s="13"/>
      <c r="B637" s="6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</row>
    <row r="638" spans="1:24" ht="15.75" customHeight="1" x14ac:dyDescent="0.25">
      <c r="A638" s="13"/>
      <c r="B638" s="6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</row>
    <row r="639" spans="1:24" ht="15.75" customHeight="1" x14ac:dyDescent="0.25">
      <c r="A639" s="13"/>
      <c r="B639" s="6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</row>
    <row r="640" spans="1:24" ht="15.75" customHeight="1" x14ac:dyDescent="0.25">
      <c r="A640" s="13"/>
      <c r="B640" s="6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</row>
    <row r="641" spans="1:24" ht="15.75" customHeight="1" x14ac:dyDescent="0.25">
      <c r="A641" s="13"/>
      <c r="B641" s="6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</row>
    <row r="642" spans="1:24" ht="15.75" customHeight="1" x14ac:dyDescent="0.25">
      <c r="A642" s="13"/>
      <c r="B642" s="6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</row>
    <row r="643" spans="1:24" ht="15.75" customHeight="1" x14ac:dyDescent="0.25">
      <c r="A643" s="13"/>
      <c r="B643" s="6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</row>
    <row r="644" spans="1:24" ht="15.75" customHeight="1" x14ac:dyDescent="0.25">
      <c r="A644" s="13"/>
      <c r="B644" s="6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</row>
    <row r="645" spans="1:24" ht="15.75" customHeight="1" x14ac:dyDescent="0.25">
      <c r="A645" s="13"/>
      <c r="B645" s="6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</row>
    <row r="646" spans="1:24" ht="15.75" customHeight="1" x14ac:dyDescent="0.25">
      <c r="A646" s="13"/>
      <c r="B646" s="6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</row>
    <row r="647" spans="1:24" ht="15.75" customHeight="1" x14ac:dyDescent="0.25">
      <c r="A647" s="13"/>
      <c r="B647" s="6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</row>
    <row r="648" spans="1:24" ht="15.75" customHeight="1" x14ac:dyDescent="0.25">
      <c r="A648" s="13"/>
      <c r="B648" s="6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</row>
    <row r="649" spans="1:24" ht="15.75" customHeight="1" x14ac:dyDescent="0.25">
      <c r="A649" s="13"/>
      <c r="B649" s="6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</row>
    <row r="650" spans="1:24" ht="15.75" customHeight="1" x14ac:dyDescent="0.25">
      <c r="A650" s="13"/>
      <c r="B650" s="6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</row>
    <row r="651" spans="1:24" ht="15.75" customHeight="1" x14ac:dyDescent="0.25">
      <c r="A651" s="13"/>
      <c r="B651" s="6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</row>
    <row r="652" spans="1:24" ht="15.75" customHeight="1" x14ac:dyDescent="0.25">
      <c r="A652" s="13"/>
      <c r="B652" s="6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</row>
    <row r="653" spans="1:24" ht="15.75" customHeight="1" x14ac:dyDescent="0.25">
      <c r="A653" s="13"/>
      <c r="B653" s="6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</row>
    <row r="654" spans="1:24" ht="15.75" customHeight="1" x14ac:dyDescent="0.25">
      <c r="A654" s="13"/>
      <c r="B654" s="6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</row>
    <row r="655" spans="1:24" ht="15.75" customHeight="1" x14ac:dyDescent="0.25">
      <c r="A655" s="13"/>
      <c r="B655" s="6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</row>
    <row r="656" spans="1:24" ht="15.75" customHeight="1" x14ac:dyDescent="0.25">
      <c r="A656" s="13"/>
      <c r="B656" s="6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</row>
    <row r="657" spans="1:24" ht="15.75" customHeight="1" x14ac:dyDescent="0.25">
      <c r="A657" s="13"/>
      <c r="B657" s="6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</row>
    <row r="658" spans="1:24" ht="15.75" customHeight="1" x14ac:dyDescent="0.25">
      <c r="A658" s="13"/>
      <c r="B658" s="6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</row>
    <row r="659" spans="1:24" ht="15.75" customHeight="1" x14ac:dyDescent="0.25">
      <c r="A659" s="13"/>
      <c r="B659" s="6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</row>
    <row r="660" spans="1:24" ht="15.75" customHeight="1" x14ac:dyDescent="0.25">
      <c r="A660" s="13"/>
      <c r="B660" s="6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</row>
    <row r="661" spans="1:24" ht="15.75" customHeight="1" x14ac:dyDescent="0.25">
      <c r="A661" s="13"/>
      <c r="B661" s="6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</row>
    <row r="662" spans="1:24" ht="15.75" customHeight="1" x14ac:dyDescent="0.25">
      <c r="A662" s="13"/>
      <c r="B662" s="6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</row>
    <row r="663" spans="1:24" ht="15.75" customHeight="1" x14ac:dyDescent="0.25">
      <c r="A663" s="13"/>
      <c r="B663" s="6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</row>
    <row r="664" spans="1:24" ht="15.75" customHeight="1" x14ac:dyDescent="0.25">
      <c r="A664" s="13"/>
      <c r="B664" s="6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</row>
    <row r="665" spans="1:24" ht="15.75" customHeight="1" x14ac:dyDescent="0.25">
      <c r="A665" s="13"/>
      <c r="B665" s="6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</row>
    <row r="666" spans="1:24" ht="15.75" customHeight="1" x14ac:dyDescent="0.25">
      <c r="A666" s="13"/>
      <c r="B666" s="6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</row>
    <row r="667" spans="1:24" ht="15.75" customHeight="1" x14ac:dyDescent="0.25">
      <c r="A667" s="13"/>
      <c r="B667" s="6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</row>
    <row r="668" spans="1:24" ht="15.75" customHeight="1" x14ac:dyDescent="0.25">
      <c r="A668" s="13"/>
      <c r="B668" s="6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</row>
    <row r="669" spans="1:24" ht="15.75" customHeight="1" x14ac:dyDescent="0.25">
      <c r="A669" s="13"/>
      <c r="B669" s="6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</row>
    <row r="670" spans="1:24" ht="15.75" customHeight="1" x14ac:dyDescent="0.25">
      <c r="A670" s="13"/>
      <c r="B670" s="6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</row>
    <row r="671" spans="1:24" ht="15.75" customHeight="1" x14ac:dyDescent="0.25">
      <c r="A671" s="13"/>
      <c r="B671" s="6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</row>
    <row r="672" spans="1:24" ht="15.75" customHeight="1" x14ac:dyDescent="0.25">
      <c r="A672" s="13"/>
      <c r="B672" s="6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</row>
    <row r="673" spans="1:24" ht="15.75" customHeight="1" x14ac:dyDescent="0.25">
      <c r="A673" s="13"/>
      <c r="B673" s="6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</row>
    <row r="674" spans="1:24" ht="15.75" customHeight="1" x14ac:dyDescent="0.25">
      <c r="A674" s="13"/>
      <c r="B674" s="6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</row>
    <row r="675" spans="1:24" ht="15.75" customHeight="1" x14ac:dyDescent="0.25">
      <c r="A675" s="13"/>
      <c r="B675" s="6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</row>
    <row r="676" spans="1:24" ht="15.75" customHeight="1" x14ac:dyDescent="0.25">
      <c r="A676" s="13"/>
      <c r="B676" s="6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</row>
    <row r="677" spans="1:24" ht="15.75" customHeight="1" x14ac:dyDescent="0.25">
      <c r="A677" s="13"/>
      <c r="B677" s="6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</row>
    <row r="678" spans="1:24" ht="15.75" customHeight="1" x14ac:dyDescent="0.25">
      <c r="A678" s="13"/>
      <c r="B678" s="6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</row>
    <row r="679" spans="1:24" ht="15.75" customHeight="1" x14ac:dyDescent="0.25">
      <c r="A679" s="13"/>
      <c r="B679" s="6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</row>
    <row r="680" spans="1:24" ht="15.75" customHeight="1" x14ac:dyDescent="0.25">
      <c r="A680" s="13"/>
      <c r="B680" s="6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</row>
    <row r="681" spans="1:24" ht="15.75" customHeight="1" x14ac:dyDescent="0.25">
      <c r="A681" s="13"/>
      <c r="B681" s="6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</row>
    <row r="682" spans="1:24" ht="15.75" customHeight="1" x14ac:dyDescent="0.25">
      <c r="A682" s="13"/>
      <c r="B682" s="6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</row>
    <row r="683" spans="1:24" ht="15.75" customHeight="1" x14ac:dyDescent="0.25">
      <c r="A683" s="13"/>
      <c r="B683" s="6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</row>
    <row r="684" spans="1:24" ht="15.75" customHeight="1" x14ac:dyDescent="0.25">
      <c r="A684" s="13"/>
      <c r="B684" s="6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</row>
    <row r="685" spans="1:24" ht="15.75" customHeight="1" x14ac:dyDescent="0.25">
      <c r="A685" s="13"/>
      <c r="B685" s="6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</row>
    <row r="686" spans="1:24" ht="15.75" customHeight="1" x14ac:dyDescent="0.25">
      <c r="A686" s="13"/>
      <c r="B686" s="6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</row>
    <row r="687" spans="1:24" ht="15.75" customHeight="1" x14ac:dyDescent="0.25">
      <c r="A687" s="13"/>
      <c r="B687" s="6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</row>
    <row r="688" spans="1:24" ht="15.75" customHeight="1" x14ac:dyDescent="0.25">
      <c r="A688" s="13"/>
      <c r="B688" s="6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</row>
    <row r="689" spans="1:24" ht="15.75" customHeight="1" x14ac:dyDescent="0.25">
      <c r="A689" s="13"/>
      <c r="B689" s="6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</row>
    <row r="690" spans="1:24" ht="15.75" customHeight="1" x14ac:dyDescent="0.25">
      <c r="A690" s="13"/>
      <c r="B690" s="6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</row>
    <row r="691" spans="1:24" ht="15.75" customHeight="1" x14ac:dyDescent="0.25">
      <c r="A691" s="13"/>
      <c r="B691" s="6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</row>
    <row r="692" spans="1:24" ht="15.75" customHeight="1" x14ac:dyDescent="0.25">
      <c r="A692" s="13"/>
      <c r="B692" s="6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</row>
    <row r="693" spans="1:24" ht="15.75" customHeight="1" x14ac:dyDescent="0.25">
      <c r="A693" s="13"/>
      <c r="B693" s="6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</row>
    <row r="694" spans="1:24" ht="15.75" customHeight="1" x14ac:dyDescent="0.25">
      <c r="A694" s="13"/>
      <c r="B694" s="6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</row>
    <row r="695" spans="1:24" ht="15.75" customHeight="1" x14ac:dyDescent="0.25">
      <c r="A695" s="13"/>
      <c r="B695" s="6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</row>
    <row r="696" spans="1:24" ht="15.75" customHeight="1" x14ac:dyDescent="0.25">
      <c r="A696" s="13"/>
      <c r="B696" s="6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</row>
    <row r="697" spans="1:24" ht="15.75" customHeight="1" x14ac:dyDescent="0.25">
      <c r="A697" s="13"/>
      <c r="B697" s="6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</row>
    <row r="698" spans="1:24" ht="15.75" customHeight="1" x14ac:dyDescent="0.25">
      <c r="A698" s="13"/>
      <c r="B698" s="6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</row>
    <row r="699" spans="1:24" ht="15.75" customHeight="1" x14ac:dyDescent="0.25">
      <c r="A699" s="13"/>
      <c r="B699" s="6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</row>
    <row r="700" spans="1:24" ht="15.75" customHeight="1" x14ac:dyDescent="0.25">
      <c r="A700" s="13"/>
      <c r="B700" s="6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</row>
    <row r="701" spans="1:24" ht="15.75" customHeight="1" x14ac:dyDescent="0.25">
      <c r="A701" s="13"/>
      <c r="B701" s="6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</row>
    <row r="702" spans="1:24" ht="15.75" customHeight="1" x14ac:dyDescent="0.25">
      <c r="A702" s="13"/>
      <c r="B702" s="6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</row>
    <row r="703" spans="1:24" ht="15.75" customHeight="1" x14ac:dyDescent="0.25">
      <c r="A703" s="13"/>
      <c r="B703" s="6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</row>
    <row r="704" spans="1:24" ht="15.75" customHeight="1" x14ac:dyDescent="0.25">
      <c r="A704" s="13"/>
      <c r="B704" s="6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</row>
    <row r="705" spans="1:24" ht="15.75" customHeight="1" x14ac:dyDescent="0.25">
      <c r="A705" s="13"/>
      <c r="B705" s="6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</row>
    <row r="706" spans="1:24" ht="15.75" customHeight="1" x14ac:dyDescent="0.25">
      <c r="A706" s="13"/>
      <c r="B706" s="6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</row>
    <row r="707" spans="1:24" ht="15.75" customHeight="1" x14ac:dyDescent="0.25">
      <c r="A707" s="13"/>
      <c r="B707" s="6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</row>
    <row r="708" spans="1:24" ht="15.75" customHeight="1" x14ac:dyDescent="0.25">
      <c r="A708" s="13"/>
      <c r="B708" s="6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</row>
    <row r="709" spans="1:24" ht="15.75" customHeight="1" x14ac:dyDescent="0.25">
      <c r="A709" s="13"/>
      <c r="B709" s="6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</row>
    <row r="710" spans="1:24" ht="15.75" customHeight="1" x14ac:dyDescent="0.25">
      <c r="A710" s="13"/>
      <c r="B710" s="6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</row>
    <row r="711" spans="1:24" ht="15.75" customHeight="1" x14ac:dyDescent="0.25">
      <c r="A711" s="13"/>
      <c r="B711" s="6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</row>
    <row r="712" spans="1:24" ht="15.75" customHeight="1" x14ac:dyDescent="0.25">
      <c r="A712" s="13"/>
      <c r="B712" s="6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</row>
    <row r="713" spans="1:24" ht="15.75" customHeight="1" x14ac:dyDescent="0.25">
      <c r="A713" s="13"/>
      <c r="B713" s="6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</row>
    <row r="714" spans="1:24" ht="15.75" customHeight="1" x14ac:dyDescent="0.25">
      <c r="A714" s="13"/>
      <c r="B714" s="6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</row>
    <row r="715" spans="1:24" ht="15.75" customHeight="1" x14ac:dyDescent="0.25">
      <c r="A715" s="13"/>
      <c r="B715" s="6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</row>
    <row r="716" spans="1:24" ht="15.75" customHeight="1" x14ac:dyDescent="0.25">
      <c r="A716" s="13"/>
      <c r="B716" s="6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</row>
    <row r="717" spans="1:24" ht="15.75" customHeight="1" x14ac:dyDescent="0.25">
      <c r="A717" s="13"/>
      <c r="B717" s="6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</row>
    <row r="718" spans="1:24" ht="15.75" customHeight="1" x14ac:dyDescent="0.25">
      <c r="A718" s="13"/>
      <c r="B718" s="6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</row>
    <row r="719" spans="1:24" ht="15.75" customHeight="1" x14ac:dyDescent="0.25">
      <c r="A719" s="13"/>
      <c r="B719" s="6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</row>
    <row r="720" spans="1:24" ht="15.75" customHeight="1" x14ac:dyDescent="0.25">
      <c r="A720" s="13"/>
      <c r="B720" s="6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</row>
    <row r="721" spans="1:24" ht="15.75" customHeight="1" x14ac:dyDescent="0.25">
      <c r="A721" s="13"/>
      <c r="B721" s="6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</row>
    <row r="722" spans="1:24" ht="15.75" customHeight="1" x14ac:dyDescent="0.25">
      <c r="A722" s="13"/>
      <c r="B722" s="6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</row>
    <row r="723" spans="1:24" ht="15.75" customHeight="1" x14ac:dyDescent="0.25">
      <c r="A723" s="13"/>
      <c r="B723" s="6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</row>
    <row r="724" spans="1:24" ht="15.75" customHeight="1" x14ac:dyDescent="0.25">
      <c r="A724" s="13"/>
      <c r="B724" s="6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</row>
    <row r="725" spans="1:24" ht="15.75" customHeight="1" x14ac:dyDescent="0.25">
      <c r="A725" s="13"/>
      <c r="B725" s="6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</row>
    <row r="726" spans="1:24" ht="15.75" customHeight="1" x14ac:dyDescent="0.25">
      <c r="A726" s="13"/>
      <c r="B726" s="6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</row>
    <row r="727" spans="1:24" ht="15.75" customHeight="1" x14ac:dyDescent="0.25">
      <c r="A727" s="13"/>
      <c r="B727" s="6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</row>
    <row r="728" spans="1:24" ht="15.75" customHeight="1" x14ac:dyDescent="0.25">
      <c r="A728" s="13"/>
      <c r="B728" s="6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</row>
    <row r="729" spans="1:24" ht="15.75" customHeight="1" x14ac:dyDescent="0.25">
      <c r="A729" s="13"/>
      <c r="B729" s="6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</row>
    <row r="730" spans="1:24" ht="15.75" customHeight="1" x14ac:dyDescent="0.25">
      <c r="A730" s="13"/>
      <c r="B730" s="6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</row>
    <row r="731" spans="1:24" ht="15.75" customHeight="1" x14ac:dyDescent="0.25">
      <c r="A731" s="13"/>
      <c r="B731" s="6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</row>
    <row r="732" spans="1:24" ht="15.75" customHeight="1" x14ac:dyDescent="0.25">
      <c r="A732" s="13"/>
      <c r="B732" s="6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</row>
    <row r="733" spans="1:24" ht="15.75" customHeight="1" x14ac:dyDescent="0.25">
      <c r="A733" s="13"/>
      <c r="B733" s="6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</row>
    <row r="734" spans="1:24" ht="15.75" customHeight="1" x14ac:dyDescent="0.25">
      <c r="A734" s="13"/>
      <c r="B734" s="6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</row>
    <row r="735" spans="1:24" ht="15.75" customHeight="1" x14ac:dyDescent="0.25">
      <c r="A735" s="13"/>
      <c r="B735" s="6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</row>
    <row r="736" spans="1:24" ht="15.75" customHeight="1" x14ac:dyDescent="0.25">
      <c r="A736" s="13"/>
      <c r="B736" s="6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</row>
    <row r="737" spans="1:24" ht="15.75" customHeight="1" x14ac:dyDescent="0.25">
      <c r="A737" s="13"/>
      <c r="B737" s="6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</row>
    <row r="738" spans="1:24" ht="15.75" customHeight="1" x14ac:dyDescent="0.25">
      <c r="A738" s="13"/>
      <c r="B738" s="6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</row>
    <row r="739" spans="1:24" ht="15.75" customHeight="1" x14ac:dyDescent="0.25">
      <c r="A739" s="13"/>
      <c r="B739" s="6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</row>
    <row r="740" spans="1:24" ht="15.75" customHeight="1" x14ac:dyDescent="0.25">
      <c r="A740" s="13"/>
      <c r="B740" s="6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</row>
    <row r="741" spans="1:24" ht="15.75" customHeight="1" x14ac:dyDescent="0.25">
      <c r="A741" s="13"/>
      <c r="B741" s="6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</row>
    <row r="742" spans="1:24" ht="15.75" customHeight="1" x14ac:dyDescent="0.25">
      <c r="A742" s="13"/>
      <c r="B742" s="6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</row>
    <row r="743" spans="1:24" ht="15.75" customHeight="1" x14ac:dyDescent="0.25">
      <c r="A743" s="13"/>
      <c r="B743" s="6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</row>
    <row r="744" spans="1:24" ht="15.75" customHeight="1" x14ac:dyDescent="0.25">
      <c r="A744" s="13"/>
      <c r="B744" s="6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</row>
    <row r="745" spans="1:24" ht="15.75" customHeight="1" x14ac:dyDescent="0.25">
      <c r="A745" s="13"/>
      <c r="B745" s="6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</row>
    <row r="746" spans="1:24" ht="15.75" customHeight="1" x14ac:dyDescent="0.25">
      <c r="A746" s="13"/>
      <c r="B746" s="6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</row>
    <row r="747" spans="1:24" ht="15.75" customHeight="1" x14ac:dyDescent="0.25">
      <c r="A747" s="13"/>
      <c r="B747" s="6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</row>
    <row r="748" spans="1:24" ht="15.75" customHeight="1" x14ac:dyDescent="0.25">
      <c r="A748" s="13"/>
      <c r="B748" s="6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</row>
    <row r="749" spans="1:24" ht="15.75" customHeight="1" x14ac:dyDescent="0.25">
      <c r="A749" s="13"/>
      <c r="B749" s="6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</row>
    <row r="750" spans="1:24" ht="15.75" customHeight="1" x14ac:dyDescent="0.25">
      <c r="A750" s="13"/>
      <c r="B750" s="6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</row>
    <row r="751" spans="1:24" ht="15.75" customHeight="1" x14ac:dyDescent="0.25">
      <c r="A751" s="13"/>
      <c r="B751" s="6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</row>
    <row r="752" spans="1:24" ht="15.75" customHeight="1" x14ac:dyDescent="0.25">
      <c r="A752" s="13"/>
      <c r="B752" s="6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</row>
    <row r="753" spans="1:24" ht="15.75" customHeight="1" x14ac:dyDescent="0.25">
      <c r="A753" s="13"/>
      <c r="B753" s="6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</row>
    <row r="754" spans="1:24" ht="15.75" customHeight="1" x14ac:dyDescent="0.25">
      <c r="A754" s="13"/>
      <c r="B754" s="6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</row>
    <row r="755" spans="1:24" ht="15.75" customHeight="1" x14ac:dyDescent="0.25">
      <c r="A755" s="13"/>
      <c r="B755" s="6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</row>
    <row r="756" spans="1:24" ht="15.75" customHeight="1" x14ac:dyDescent="0.25">
      <c r="A756" s="13"/>
      <c r="B756" s="6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</row>
    <row r="757" spans="1:24" ht="15.75" customHeight="1" x14ac:dyDescent="0.25">
      <c r="A757" s="13"/>
      <c r="B757" s="6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</row>
    <row r="758" spans="1:24" ht="15.75" customHeight="1" x14ac:dyDescent="0.25">
      <c r="A758" s="13"/>
      <c r="B758" s="6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</row>
    <row r="759" spans="1:24" ht="15.75" customHeight="1" x14ac:dyDescent="0.25">
      <c r="A759" s="13"/>
      <c r="B759" s="6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</row>
    <row r="760" spans="1:24" ht="15.75" customHeight="1" x14ac:dyDescent="0.25">
      <c r="A760" s="13"/>
      <c r="B760" s="6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</row>
    <row r="761" spans="1:24" ht="15.75" customHeight="1" x14ac:dyDescent="0.25">
      <c r="A761" s="13"/>
      <c r="B761" s="6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</row>
    <row r="762" spans="1:24" ht="15.75" customHeight="1" x14ac:dyDescent="0.25">
      <c r="A762" s="13"/>
      <c r="B762" s="6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</row>
    <row r="763" spans="1:24" ht="15.75" customHeight="1" x14ac:dyDescent="0.25">
      <c r="A763" s="13"/>
      <c r="B763" s="6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</row>
    <row r="764" spans="1:24" ht="15.75" customHeight="1" x14ac:dyDescent="0.25">
      <c r="A764" s="13"/>
      <c r="B764" s="6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</row>
    <row r="765" spans="1:24" ht="15.75" customHeight="1" x14ac:dyDescent="0.25">
      <c r="A765" s="13"/>
      <c r="B765" s="6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</row>
    <row r="766" spans="1:24" ht="15.75" customHeight="1" x14ac:dyDescent="0.25">
      <c r="A766" s="13"/>
      <c r="B766" s="6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</row>
    <row r="767" spans="1:24" ht="15.75" customHeight="1" x14ac:dyDescent="0.25">
      <c r="A767" s="13"/>
      <c r="B767" s="6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</row>
    <row r="768" spans="1:24" ht="15.75" customHeight="1" x14ac:dyDescent="0.25">
      <c r="A768" s="13"/>
      <c r="B768" s="6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</row>
    <row r="769" spans="1:24" ht="15.75" customHeight="1" x14ac:dyDescent="0.25">
      <c r="A769" s="13"/>
      <c r="B769" s="6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</row>
    <row r="770" spans="1:24" ht="15.75" customHeight="1" x14ac:dyDescent="0.25">
      <c r="A770" s="13"/>
      <c r="B770" s="6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</row>
    <row r="771" spans="1:24" ht="15.75" customHeight="1" x14ac:dyDescent="0.25">
      <c r="A771" s="13"/>
      <c r="B771" s="6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</row>
    <row r="772" spans="1:24" ht="15.75" customHeight="1" x14ac:dyDescent="0.25">
      <c r="A772" s="13"/>
      <c r="B772" s="6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</row>
    <row r="773" spans="1:24" ht="15.75" customHeight="1" x14ac:dyDescent="0.25">
      <c r="A773" s="13"/>
      <c r="B773" s="6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</row>
    <row r="774" spans="1:24" ht="15.75" customHeight="1" x14ac:dyDescent="0.25">
      <c r="A774" s="13"/>
      <c r="B774" s="6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</row>
    <row r="775" spans="1:24" ht="15.75" customHeight="1" x14ac:dyDescent="0.25">
      <c r="A775" s="13"/>
      <c r="B775" s="6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</row>
    <row r="776" spans="1:24" ht="15.75" customHeight="1" x14ac:dyDescent="0.25">
      <c r="A776" s="13"/>
      <c r="B776" s="6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</row>
    <row r="777" spans="1:24" ht="15.75" customHeight="1" x14ac:dyDescent="0.25">
      <c r="A777" s="13"/>
      <c r="B777" s="6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</row>
    <row r="778" spans="1:24" ht="15.75" customHeight="1" x14ac:dyDescent="0.25">
      <c r="A778" s="13"/>
      <c r="B778" s="6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</row>
    <row r="779" spans="1:24" ht="15.75" customHeight="1" x14ac:dyDescent="0.25">
      <c r="A779" s="13"/>
      <c r="B779" s="6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</row>
    <row r="780" spans="1:24" ht="15.75" customHeight="1" x14ac:dyDescent="0.25">
      <c r="A780" s="13"/>
      <c r="B780" s="6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</row>
    <row r="781" spans="1:24" ht="15.75" customHeight="1" x14ac:dyDescent="0.25">
      <c r="A781" s="13"/>
      <c r="B781" s="6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</row>
    <row r="782" spans="1:24" ht="15.75" customHeight="1" x14ac:dyDescent="0.25">
      <c r="A782" s="13"/>
      <c r="B782" s="6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</row>
    <row r="783" spans="1:24" ht="15.75" customHeight="1" x14ac:dyDescent="0.25">
      <c r="A783" s="13"/>
      <c r="B783" s="6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</row>
    <row r="784" spans="1:24" ht="15.75" customHeight="1" x14ac:dyDescent="0.25">
      <c r="A784" s="13"/>
      <c r="B784" s="6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</row>
    <row r="785" spans="1:24" ht="15.75" customHeight="1" x14ac:dyDescent="0.25">
      <c r="A785" s="13"/>
      <c r="B785" s="6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</row>
    <row r="786" spans="1:24" ht="15.75" customHeight="1" x14ac:dyDescent="0.25">
      <c r="A786" s="13"/>
      <c r="B786" s="6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</row>
    <row r="787" spans="1:24" ht="15.75" customHeight="1" x14ac:dyDescent="0.25">
      <c r="A787" s="13"/>
      <c r="B787" s="6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</row>
    <row r="788" spans="1:24" ht="15.75" customHeight="1" x14ac:dyDescent="0.25">
      <c r="A788" s="13"/>
      <c r="B788" s="6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</row>
    <row r="789" spans="1:24" ht="15.75" customHeight="1" x14ac:dyDescent="0.25">
      <c r="A789" s="13"/>
      <c r="B789" s="6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</row>
    <row r="790" spans="1:24" ht="15.75" customHeight="1" x14ac:dyDescent="0.25">
      <c r="A790" s="13"/>
      <c r="B790" s="6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</row>
    <row r="791" spans="1:24" ht="15.75" customHeight="1" x14ac:dyDescent="0.25">
      <c r="A791" s="13"/>
      <c r="B791" s="6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</row>
    <row r="792" spans="1:24" ht="15.75" customHeight="1" x14ac:dyDescent="0.25">
      <c r="A792" s="13"/>
      <c r="B792" s="6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</row>
    <row r="793" spans="1:24" ht="15.75" customHeight="1" x14ac:dyDescent="0.25">
      <c r="A793" s="13"/>
      <c r="B793" s="6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</row>
    <row r="794" spans="1:24" ht="15.75" customHeight="1" x14ac:dyDescent="0.25">
      <c r="A794" s="13"/>
      <c r="B794" s="6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</row>
    <row r="795" spans="1:24" ht="15.75" customHeight="1" x14ac:dyDescent="0.25">
      <c r="A795" s="13"/>
      <c r="B795" s="6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</row>
    <row r="796" spans="1:24" ht="15.75" customHeight="1" x14ac:dyDescent="0.25">
      <c r="A796" s="13"/>
      <c r="B796" s="6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</row>
    <row r="797" spans="1:24" ht="15.75" customHeight="1" x14ac:dyDescent="0.25">
      <c r="A797" s="13"/>
      <c r="B797" s="6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</row>
    <row r="798" spans="1:24" ht="15.75" customHeight="1" x14ac:dyDescent="0.25">
      <c r="A798" s="13"/>
      <c r="B798" s="6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</row>
    <row r="799" spans="1:24" ht="15.75" customHeight="1" x14ac:dyDescent="0.25">
      <c r="A799" s="13"/>
      <c r="B799" s="6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</row>
    <row r="800" spans="1:24" ht="15.75" customHeight="1" x14ac:dyDescent="0.25">
      <c r="A800" s="13"/>
      <c r="B800" s="6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</row>
    <row r="801" spans="1:24" ht="15.75" customHeight="1" x14ac:dyDescent="0.25">
      <c r="A801" s="13"/>
      <c r="B801" s="6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</row>
    <row r="802" spans="1:24" ht="15.75" customHeight="1" x14ac:dyDescent="0.25">
      <c r="A802" s="13"/>
      <c r="B802" s="6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</row>
    <row r="803" spans="1:24" ht="15.75" customHeight="1" x14ac:dyDescent="0.25">
      <c r="A803" s="13"/>
      <c r="B803" s="6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</row>
    <row r="804" spans="1:24" ht="15.75" customHeight="1" x14ac:dyDescent="0.25">
      <c r="A804" s="13"/>
      <c r="B804" s="6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</row>
    <row r="805" spans="1:24" ht="15.75" customHeight="1" x14ac:dyDescent="0.25">
      <c r="A805" s="13"/>
      <c r="B805" s="6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</row>
    <row r="806" spans="1:24" ht="15.75" customHeight="1" x14ac:dyDescent="0.25">
      <c r="A806" s="13"/>
      <c r="B806" s="6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</row>
    <row r="807" spans="1:24" ht="15.75" customHeight="1" x14ac:dyDescent="0.25">
      <c r="A807" s="13"/>
      <c r="B807" s="6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</row>
    <row r="808" spans="1:24" ht="15.75" customHeight="1" x14ac:dyDescent="0.25">
      <c r="A808" s="13"/>
      <c r="B808" s="6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</row>
    <row r="809" spans="1:24" ht="15.75" customHeight="1" x14ac:dyDescent="0.25">
      <c r="A809" s="13"/>
      <c r="B809" s="6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</row>
    <row r="810" spans="1:24" ht="15.75" customHeight="1" x14ac:dyDescent="0.25">
      <c r="A810" s="13"/>
      <c r="B810" s="6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</row>
    <row r="811" spans="1:24" ht="15.75" customHeight="1" x14ac:dyDescent="0.25">
      <c r="A811" s="13"/>
      <c r="B811" s="6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</row>
    <row r="812" spans="1:24" ht="15.75" customHeight="1" x14ac:dyDescent="0.25">
      <c r="A812" s="13"/>
      <c r="B812" s="6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</row>
    <row r="813" spans="1:24" ht="15.75" customHeight="1" x14ac:dyDescent="0.25">
      <c r="A813" s="13"/>
      <c r="B813" s="6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</row>
    <row r="814" spans="1:24" ht="15.75" customHeight="1" x14ac:dyDescent="0.25">
      <c r="A814" s="13"/>
      <c r="B814" s="6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</row>
    <row r="815" spans="1:24" ht="15.75" customHeight="1" x14ac:dyDescent="0.25">
      <c r="A815" s="13"/>
      <c r="B815" s="6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</row>
    <row r="816" spans="1:24" ht="15.75" customHeight="1" x14ac:dyDescent="0.25">
      <c r="A816" s="13"/>
      <c r="B816" s="6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</row>
    <row r="817" spans="1:24" ht="15.75" customHeight="1" x14ac:dyDescent="0.25">
      <c r="A817" s="13"/>
      <c r="B817" s="6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</row>
    <row r="818" spans="1:24" ht="15.75" customHeight="1" x14ac:dyDescent="0.25">
      <c r="A818" s="13"/>
      <c r="B818" s="6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</row>
    <row r="819" spans="1:24" ht="15.75" customHeight="1" x14ac:dyDescent="0.25">
      <c r="A819" s="13"/>
      <c r="B819" s="6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</row>
    <row r="820" spans="1:24" ht="15.75" customHeight="1" x14ac:dyDescent="0.25">
      <c r="A820" s="13"/>
      <c r="B820" s="6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</row>
    <row r="821" spans="1:24" ht="15.75" customHeight="1" x14ac:dyDescent="0.25">
      <c r="A821" s="13"/>
      <c r="B821" s="6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</row>
    <row r="822" spans="1:24" ht="15.75" customHeight="1" x14ac:dyDescent="0.25">
      <c r="A822" s="13"/>
      <c r="B822" s="6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</row>
    <row r="823" spans="1:24" ht="15.75" customHeight="1" x14ac:dyDescent="0.25">
      <c r="A823" s="13"/>
      <c r="B823" s="6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</row>
    <row r="824" spans="1:24" ht="15.75" customHeight="1" x14ac:dyDescent="0.25">
      <c r="A824" s="13"/>
      <c r="B824" s="6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</row>
    <row r="825" spans="1:24" ht="15.75" customHeight="1" x14ac:dyDescent="0.25">
      <c r="A825" s="13"/>
      <c r="B825" s="6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</row>
    <row r="826" spans="1:24" ht="15.75" customHeight="1" x14ac:dyDescent="0.25">
      <c r="A826" s="13"/>
      <c r="B826" s="6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</row>
    <row r="827" spans="1:24" ht="15.75" customHeight="1" x14ac:dyDescent="0.25">
      <c r="A827" s="13"/>
      <c r="B827" s="6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</row>
    <row r="828" spans="1:24" ht="15.75" customHeight="1" x14ac:dyDescent="0.25">
      <c r="A828" s="13"/>
      <c r="B828" s="6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</row>
    <row r="829" spans="1:24" ht="15.75" customHeight="1" x14ac:dyDescent="0.25">
      <c r="A829" s="13"/>
      <c r="B829" s="6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</row>
    <row r="830" spans="1:24" ht="15.75" customHeight="1" x14ac:dyDescent="0.25">
      <c r="A830" s="13"/>
      <c r="B830" s="6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</row>
    <row r="831" spans="1:24" ht="15.75" customHeight="1" x14ac:dyDescent="0.25">
      <c r="A831" s="13"/>
      <c r="B831" s="6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</row>
    <row r="832" spans="1:24" ht="15.75" customHeight="1" x14ac:dyDescent="0.25">
      <c r="A832" s="13"/>
      <c r="B832" s="6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</row>
    <row r="833" spans="1:24" ht="15.75" customHeight="1" x14ac:dyDescent="0.25">
      <c r="A833" s="13"/>
      <c r="B833" s="6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</row>
    <row r="834" spans="1:24" ht="15.75" customHeight="1" x14ac:dyDescent="0.25">
      <c r="A834" s="13"/>
      <c r="B834" s="6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</row>
    <row r="835" spans="1:24" ht="15.75" customHeight="1" x14ac:dyDescent="0.25">
      <c r="A835" s="13"/>
      <c r="B835" s="6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</row>
    <row r="836" spans="1:24" ht="15.75" customHeight="1" x14ac:dyDescent="0.25">
      <c r="A836" s="13"/>
      <c r="B836" s="6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</row>
    <row r="837" spans="1:24" ht="15.75" customHeight="1" x14ac:dyDescent="0.25">
      <c r="A837" s="13"/>
      <c r="B837" s="6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</row>
    <row r="838" spans="1:24" ht="15.75" customHeight="1" x14ac:dyDescent="0.25">
      <c r="A838" s="13"/>
      <c r="B838" s="6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</row>
    <row r="839" spans="1:24" ht="15.75" customHeight="1" x14ac:dyDescent="0.25">
      <c r="A839" s="13"/>
      <c r="B839" s="6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</row>
    <row r="840" spans="1:24" ht="15.75" customHeight="1" x14ac:dyDescent="0.25">
      <c r="A840" s="13"/>
      <c r="B840" s="6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</row>
    <row r="841" spans="1:24" ht="15.75" customHeight="1" x14ac:dyDescent="0.25">
      <c r="A841" s="13"/>
      <c r="B841" s="6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</row>
    <row r="842" spans="1:24" ht="15.75" customHeight="1" x14ac:dyDescent="0.25">
      <c r="A842" s="13"/>
      <c r="B842" s="6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</row>
    <row r="843" spans="1:24" ht="15.75" customHeight="1" x14ac:dyDescent="0.25">
      <c r="A843" s="13"/>
      <c r="B843" s="6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</row>
    <row r="844" spans="1:24" ht="15.75" customHeight="1" x14ac:dyDescent="0.25">
      <c r="A844" s="13"/>
      <c r="B844" s="6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</row>
    <row r="845" spans="1:24" ht="15.75" customHeight="1" x14ac:dyDescent="0.25">
      <c r="A845" s="13"/>
      <c r="B845" s="6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</row>
    <row r="846" spans="1:24" ht="15.75" customHeight="1" x14ac:dyDescent="0.25">
      <c r="A846" s="13"/>
      <c r="B846" s="6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</row>
    <row r="847" spans="1:24" ht="15.75" customHeight="1" x14ac:dyDescent="0.25">
      <c r="A847" s="13"/>
      <c r="B847" s="6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</row>
    <row r="848" spans="1:24" ht="15.75" customHeight="1" x14ac:dyDescent="0.25">
      <c r="A848" s="13"/>
      <c r="B848" s="6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</row>
    <row r="849" spans="1:24" ht="15.75" customHeight="1" x14ac:dyDescent="0.25">
      <c r="A849" s="13"/>
      <c r="B849" s="6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</row>
    <row r="850" spans="1:24" ht="15.75" customHeight="1" x14ac:dyDescent="0.25">
      <c r="A850" s="13"/>
      <c r="B850" s="6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</row>
    <row r="851" spans="1:24" ht="15.75" customHeight="1" x14ac:dyDescent="0.25">
      <c r="A851" s="13"/>
      <c r="B851" s="6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</row>
    <row r="852" spans="1:24" ht="15.75" customHeight="1" x14ac:dyDescent="0.25">
      <c r="A852" s="13"/>
      <c r="B852" s="6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</row>
    <row r="853" spans="1:24" ht="15.75" customHeight="1" x14ac:dyDescent="0.25">
      <c r="A853" s="13"/>
      <c r="B853" s="6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</row>
    <row r="854" spans="1:24" ht="15.75" customHeight="1" x14ac:dyDescent="0.25">
      <c r="A854" s="13"/>
      <c r="B854" s="6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</row>
    <row r="855" spans="1:24" ht="15.75" customHeight="1" x14ac:dyDescent="0.25">
      <c r="A855" s="13"/>
      <c r="B855" s="6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</row>
    <row r="856" spans="1:24" ht="15.75" customHeight="1" x14ac:dyDescent="0.25">
      <c r="A856" s="13"/>
      <c r="B856" s="6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</row>
    <row r="857" spans="1:24" ht="15.75" customHeight="1" x14ac:dyDescent="0.25">
      <c r="A857" s="13"/>
      <c r="B857" s="6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</row>
    <row r="858" spans="1:24" ht="15.75" customHeight="1" x14ac:dyDescent="0.25">
      <c r="A858" s="13"/>
      <c r="B858" s="6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</row>
    <row r="859" spans="1:24" ht="15.75" customHeight="1" x14ac:dyDescent="0.25">
      <c r="A859" s="13"/>
      <c r="B859" s="6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</row>
    <row r="860" spans="1:24" ht="15.75" customHeight="1" x14ac:dyDescent="0.25">
      <c r="A860" s="13"/>
      <c r="B860" s="6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</row>
    <row r="861" spans="1:24" ht="15.75" customHeight="1" x14ac:dyDescent="0.25">
      <c r="A861" s="13"/>
      <c r="B861" s="6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</row>
    <row r="862" spans="1:24" ht="15.75" customHeight="1" x14ac:dyDescent="0.25">
      <c r="A862" s="13"/>
      <c r="B862" s="6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</row>
    <row r="863" spans="1:24" ht="15.75" customHeight="1" x14ac:dyDescent="0.25">
      <c r="A863" s="13"/>
      <c r="B863" s="6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</row>
    <row r="864" spans="1:24" ht="15.75" customHeight="1" x14ac:dyDescent="0.25">
      <c r="A864" s="13"/>
      <c r="B864" s="6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</row>
    <row r="865" spans="1:24" ht="15.75" customHeight="1" x14ac:dyDescent="0.25">
      <c r="A865" s="13"/>
      <c r="B865" s="6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</row>
    <row r="866" spans="1:24" ht="15.75" customHeight="1" x14ac:dyDescent="0.25">
      <c r="A866" s="13"/>
      <c r="B866" s="6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</row>
    <row r="867" spans="1:24" ht="15.75" customHeight="1" x14ac:dyDescent="0.25">
      <c r="A867" s="13"/>
      <c r="B867" s="6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</row>
    <row r="868" spans="1:24" ht="15.75" customHeight="1" x14ac:dyDescent="0.25">
      <c r="A868" s="13"/>
      <c r="B868" s="6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</row>
    <row r="869" spans="1:24" ht="15.75" customHeight="1" x14ac:dyDescent="0.25">
      <c r="A869" s="13"/>
      <c r="B869" s="6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</row>
    <row r="870" spans="1:24" ht="15.75" customHeight="1" x14ac:dyDescent="0.25">
      <c r="A870" s="13"/>
      <c r="B870" s="6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</row>
    <row r="871" spans="1:24" ht="15.75" customHeight="1" x14ac:dyDescent="0.25">
      <c r="A871" s="13"/>
      <c r="B871" s="6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</row>
    <row r="872" spans="1:24" ht="15.75" customHeight="1" x14ac:dyDescent="0.25">
      <c r="A872" s="13"/>
      <c r="B872" s="6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</row>
    <row r="873" spans="1:24" ht="15.75" customHeight="1" x14ac:dyDescent="0.25">
      <c r="A873" s="13"/>
      <c r="B873" s="6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</row>
    <row r="874" spans="1:24" ht="15.75" customHeight="1" x14ac:dyDescent="0.25">
      <c r="A874" s="13"/>
      <c r="B874" s="6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</row>
    <row r="875" spans="1:24" ht="15.75" customHeight="1" x14ac:dyDescent="0.25">
      <c r="A875" s="13"/>
      <c r="B875" s="6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</row>
    <row r="876" spans="1:24" ht="15.75" customHeight="1" x14ac:dyDescent="0.25">
      <c r="A876" s="13"/>
      <c r="B876" s="6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</row>
    <row r="877" spans="1:24" ht="15.75" customHeight="1" x14ac:dyDescent="0.25">
      <c r="A877" s="13"/>
      <c r="B877" s="6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</row>
    <row r="878" spans="1:24" ht="15.75" customHeight="1" x14ac:dyDescent="0.25">
      <c r="A878" s="13"/>
      <c r="B878" s="6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</row>
    <row r="879" spans="1:24" ht="15.75" customHeight="1" x14ac:dyDescent="0.25">
      <c r="A879" s="13"/>
      <c r="B879" s="6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</row>
    <row r="880" spans="1:24" ht="15.75" customHeight="1" x14ac:dyDescent="0.25">
      <c r="A880" s="13"/>
      <c r="B880" s="6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</row>
    <row r="881" spans="1:24" ht="15.75" customHeight="1" x14ac:dyDescent="0.25">
      <c r="A881" s="13"/>
      <c r="B881" s="6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</row>
    <row r="882" spans="1:24" ht="15.75" customHeight="1" x14ac:dyDescent="0.25">
      <c r="A882" s="13"/>
      <c r="B882" s="6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</row>
    <row r="883" spans="1:24" ht="15.75" customHeight="1" x14ac:dyDescent="0.25">
      <c r="A883" s="13"/>
      <c r="B883" s="6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</row>
    <row r="884" spans="1:24" ht="15.75" customHeight="1" x14ac:dyDescent="0.25">
      <c r="A884" s="13"/>
      <c r="B884" s="6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</row>
    <row r="885" spans="1:24" ht="15.75" customHeight="1" x14ac:dyDescent="0.25">
      <c r="A885" s="13"/>
      <c r="B885" s="6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</row>
    <row r="886" spans="1:24" ht="15.75" customHeight="1" x14ac:dyDescent="0.25">
      <c r="A886" s="13"/>
      <c r="B886" s="6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</row>
    <row r="887" spans="1:24" ht="15.75" customHeight="1" x14ac:dyDescent="0.25">
      <c r="A887" s="13"/>
      <c r="B887" s="6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</row>
    <row r="888" spans="1:24" ht="15.75" customHeight="1" x14ac:dyDescent="0.25">
      <c r="A888" s="13"/>
      <c r="B888" s="6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</row>
    <row r="889" spans="1:24" ht="15.75" customHeight="1" x14ac:dyDescent="0.25">
      <c r="A889" s="13"/>
      <c r="B889" s="6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</row>
    <row r="890" spans="1:24" ht="15.75" customHeight="1" x14ac:dyDescent="0.25">
      <c r="A890" s="13"/>
      <c r="B890" s="6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</row>
    <row r="891" spans="1:24" ht="15.75" customHeight="1" x14ac:dyDescent="0.25">
      <c r="A891" s="13"/>
      <c r="B891" s="6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</row>
    <row r="892" spans="1:24" ht="15.75" customHeight="1" x14ac:dyDescent="0.25">
      <c r="A892" s="13"/>
      <c r="B892" s="6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</row>
    <row r="893" spans="1:24" ht="15.75" customHeight="1" x14ac:dyDescent="0.25">
      <c r="A893" s="13"/>
      <c r="B893" s="6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</row>
    <row r="894" spans="1:24" ht="15.75" customHeight="1" x14ac:dyDescent="0.25">
      <c r="A894" s="13"/>
      <c r="B894" s="6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</row>
    <row r="895" spans="1:24" ht="15.75" customHeight="1" x14ac:dyDescent="0.25">
      <c r="A895" s="13"/>
      <c r="B895" s="6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</row>
    <row r="896" spans="1:24" ht="15.75" customHeight="1" x14ac:dyDescent="0.25">
      <c r="A896" s="13"/>
      <c r="B896" s="6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</row>
    <row r="897" spans="1:24" ht="15.75" customHeight="1" x14ac:dyDescent="0.25">
      <c r="A897" s="13"/>
      <c r="B897" s="6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</row>
    <row r="898" spans="1:24" ht="15.75" customHeight="1" x14ac:dyDescent="0.25">
      <c r="A898" s="13"/>
      <c r="B898" s="6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</row>
    <row r="899" spans="1:24" ht="15.75" customHeight="1" x14ac:dyDescent="0.25">
      <c r="A899" s="13"/>
      <c r="B899" s="6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</row>
    <row r="900" spans="1:24" ht="15.75" customHeight="1" x14ac:dyDescent="0.25">
      <c r="A900" s="13"/>
      <c r="B900" s="6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</row>
    <row r="901" spans="1:24" ht="15.75" customHeight="1" x14ac:dyDescent="0.25">
      <c r="A901" s="13"/>
      <c r="B901" s="6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</row>
    <row r="902" spans="1:24" ht="15.75" customHeight="1" x14ac:dyDescent="0.25">
      <c r="A902" s="13"/>
      <c r="B902" s="6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</row>
    <row r="903" spans="1:24" ht="15.75" customHeight="1" x14ac:dyDescent="0.25">
      <c r="A903" s="13"/>
      <c r="B903" s="6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</row>
    <row r="904" spans="1:24" ht="15.75" customHeight="1" x14ac:dyDescent="0.25">
      <c r="A904" s="13"/>
      <c r="B904" s="6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</row>
    <row r="905" spans="1:24" ht="15.75" customHeight="1" x14ac:dyDescent="0.25">
      <c r="A905" s="13"/>
      <c r="B905" s="6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</row>
    <row r="906" spans="1:24" ht="15.75" customHeight="1" x14ac:dyDescent="0.25">
      <c r="A906" s="13"/>
      <c r="B906" s="6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</row>
    <row r="907" spans="1:24" ht="15.75" customHeight="1" x14ac:dyDescent="0.25">
      <c r="A907" s="13"/>
      <c r="B907" s="6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</row>
    <row r="908" spans="1:24" ht="15.75" customHeight="1" x14ac:dyDescent="0.25">
      <c r="A908" s="13"/>
      <c r="B908" s="6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</row>
    <row r="909" spans="1:24" ht="15.75" customHeight="1" x14ac:dyDescent="0.25">
      <c r="A909" s="13"/>
      <c r="B909" s="6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</row>
    <row r="910" spans="1:24" ht="15.75" customHeight="1" x14ac:dyDescent="0.25">
      <c r="A910" s="13"/>
      <c r="B910" s="6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</row>
    <row r="911" spans="1:24" ht="15.75" customHeight="1" x14ac:dyDescent="0.25">
      <c r="A911" s="13"/>
      <c r="B911" s="6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</row>
    <row r="912" spans="1:24" ht="15.75" customHeight="1" x14ac:dyDescent="0.25">
      <c r="A912" s="13"/>
      <c r="B912" s="6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</row>
    <row r="913" spans="1:24" ht="15.75" customHeight="1" x14ac:dyDescent="0.25">
      <c r="A913" s="13"/>
      <c r="B913" s="6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</row>
    <row r="914" spans="1:24" ht="15.75" customHeight="1" x14ac:dyDescent="0.25">
      <c r="A914" s="13"/>
      <c r="B914" s="6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</row>
    <row r="915" spans="1:24" ht="15.75" customHeight="1" x14ac:dyDescent="0.25">
      <c r="A915" s="13"/>
      <c r="B915" s="6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</row>
    <row r="916" spans="1:24" ht="15.75" customHeight="1" x14ac:dyDescent="0.25">
      <c r="A916" s="13"/>
      <c r="B916" s="6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</row>
    <row r="917" spans="1:24" ht="15.75" customHeight="1" x14ac:dyDescent="0.25">
      <c r="A917" s="13"/>
      <c r="B917" s="6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</row>
    <row r="918" spans="1:24" ht="15.75" customHeight="1" x14ac:dyDescent="0.25">
      <c r="A918" s="13"/>
      <c r="B918" s="6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</row>
    <row r="919" spans="1:24" ht="15.75" customHeight="1" x14ac:dyDescent="0.25">
      <c r="A919" s="13"/>
      <c r="B919" s="6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</row>
    <row r="920" spans="1:24" ht="15.75" customHeight="1" x14ac:dyDescent="0.25">
      <c r="A920" s="13"/>
      <c r="B920" s="6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</row>
    <row r="921" spans="1:24" ht="15.75" customHeight="1" x14ac:dyDescent="0.25">
      <c r="A921" s="13"/>
      <c r="B921" s="6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</row>
    <row r="922" spans="1:24" ht="15.75" customHeight="1" x14ac:dyDescent="0.25">
      <c r="A922" s="13"/>
      <c r="B922" s="6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</row>
    <row r="923" spans="1:24" ht="15.75" customHeight="1" x14ac:dyDescent="0.25">
      <c r="A923" s="13"/>
      <c r="B923" s="6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</row>
    <row r="924" spans="1:24" ht="15.75" customHeight="1" x14ac:dyDescent="0.25">
      <c r="A924" s="13"/>
      <c r="B924" s="6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</row>
    <row r="925" spans="1:24" ht="15.75" customHeight="1" x14ac:dyDescent="0.25">
      <c r="A925" s="13"/>
      <c r="B925" s="6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</row>
    <row r="926" spans="1:24" ht="15.75" customHeight="1" x14ac:dyDescent="0.25">
      <c r="A926" s="13"/>
      <c r="B926" s="6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</row>
    <row r="927" spans="1:24" ht="15.75" customHeight="1" x14ac:dyDescent="0.25">
      <c r="A927" s="13"/>
      <c r="B927" s="6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</row>
    <row r="928" spans="1:24" ht="15.75" customHeight="1" x14ac:dyDescent="0.25">
      <c r="A928" s="13"/>
      <c r="B928" s="6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</row>
    <row r="929" spans="1:24" ht="15.75" customHeight="1" x14ac:dyDescent="0.25">
      <c r="A929" s="13"/>
      <c r="B929" s="6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</row>
    <row r="930" spans="1:24" ht="15.75" customHeight="1" x14ac:dyDescent="0.25">
      <c r="A930" s="13"/>
      <c r="B930" s="6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</row>
    <row r="931" spans="1:24" ht="15.75" customHeight="1" x14ac:dyDescent="0.25">
      <c r="A931" s="13"/>
      <c r="B931" s="6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</row>
    <row r="932" spans="1:24" ht="15.75" customHeight="1" x14ac:dyDescent="0.25">
      <c r="A932" s="13"/>
      <c r="B932" s="6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</row>
    <row r="933" spans="1:24" ht="15.75" customHeight="1" x14ac:dyDescent="0.25">
      <c r="A933" s="13"/>
      <c r="B933" s="6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</row>
    <row r="934" spans="1:24" ht="15.75" customHeight="1" x14ac:dyDescent="0.25">
      <c r="A934" s="13"/>
      <c r="B934" s="6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</row>
    <row r="935" spans="1:24" ht="15.75" customHeight="1" x14ac:dyDescent="0.25">
      <c r="A935" s="13"/>
      <c r="B935" s="6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</row>
    <row r="936" spans="1:24" ht="15.75" customHeight="1" x14ac:dyDescent="0.25">
      <c r="A936" s="13"/>
      <c r="B936" s="6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</row>
    <row r="937" spans="1:24" ht="15.75" customHeight="1" x14ac:dyDescent="0.25">
      <c r="A937" s="13"/>
      <c r="B937" s="6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</row>
    <row r="938" spans="1:24" ht="15.75" customHeight="1" x14ac:dyDescent="0.25">
      <c r="A938" s="13"/>
      <c r="B938" s="6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</row>
    <row r="939" spans="1:24" ht="15.75" customHeight="1" x14ac:dyDescent="0.25">
      <c r="A939" s="13"/>
      <c r="B939" s="6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</row>
    <row r="940" spans="1:24" ht="15.75" customHeight="1" x14ac:dyDescent="0.25">
      <c r="A940" s="13"/>
      <c r="B940" s="6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</row>
    <row r="941" spans="1:24" ht="15.75" customHeight="1" x14ac:dyDescent="0.25">
      <c r="A941" s="13"/>
      <c r="B941" s="6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</row>
    <row r="942" spans="1:24" ht="15.75" customHeight="1" x14ac:dyDescent="0.25">
      <c r="A942" s="13"/>
      <c r="B942" s="6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</row>
    <row r="943" spans="1:24" ht="15.75" customHeight="1" x14ac:dyDescent="0.25">
      <c r="A943" s="13"/>
      <c r="B943" s="6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</row>
    <row r="944" spans="1:24" ht="15.75" customHeight="1" x14ac:dyDescent="0.25">
      <c r="A944" s="13"/>
      <c r="B944" s="6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</row>
    <row r="945" spans="1:24" ht="15.75" customHeight="1" x14ac:dyDescent="0.25">
      <c r="A945" s="13"/>
      <c r="B945" s="6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</row>
    <row r="946" spans="1:24" ht="15.75" customHeight="1" x14ac:dyDescent="0.25">
      <c r="A946" s="13"/>
      <c r="B946" s="6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</row>
    <row r="947" spans="1:24" ht="15.75" customHeight="1" x14ac:dyDescent="0.25">
      <c r="A947" s="13"/>
      <c r="B947" s="6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</row>
    <row r="948" spans="1:24" ht="15.75" customHeight="1" x14ac:dyDescent="0.25">
      <c r="A948" s="13"/>
      <c r="B948" s="6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</row>
    <row r="949" spans="1:24" ht="15.75" customHeight="1" x14ac:dyDescent="0.25">
      <c r="A949" s="13"/>
      <c r="B949" s="6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</row>
    <row r="950" spans="1:24" ht="15.75" customHeight="1" x14ac:dyDescent="0.25">
      <c r="A950" s="13"/>
      <c r="B950" s="6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</row>
    <row r="951" spans="1:24" ht="15.75" customHeight="1" x14ac:dyDescent="0.25">
      <c r="A951" s="13"/>
      <c r="B951" s="6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</row>
    <row r="952" spans="1:24" ht="15.75" customHeight="1" x14ac:dyDescent="0.25">
      <c r="A952" s="13"/>
      <c r="B952" s="6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</row>
    <row r="953" spans="1:24" ht="15.75" customHeight="1" x14ac:dyDescent="0.25">
      <c r="A953" s="13"/>
      <c r="B953" s="6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</row>
    <row r="954" spans="1:24" ht="15.75" customHeight="1" x14ac:dyDescent="0.25">
      <c r="A954" s="13"/>
      <c r="B954" s="6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</row>
    <row r="955" spans="1:24" ht="15.75" customHeight="1" x14ac:dyDescent="0.25">
      <c r="A955" s="13"/>
      <c r="B955" s="6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</row>
    <row r="956" spans="1:24" ht="15.75" customHeight="1" x14ac:dyDescent="0.25">
      <c r="A956" s="13"/>
      <c r="B956" s="6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</row>
    <row r="957" spans="1:24" ht="15.75" customHeight="1" x14ac:dyDescent="0.25">
      <c r="A957" s="13"/>
      <c r="B957" s="6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</row>
    <row r="958" spans="1:24" ht="15.75" customHeight="1" x14ac:dyDescent="0.25">
      <c r="A958" s="13"/>
      <c r="B958" s="6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</row>
    <row r="959" spans="1:24" ht="15.75" customHeight="1" x14ac:dyDescent="0.25">
      <c r="A959" s="13"/>
      <c r="B959" s="6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</row>
    <row r="960" spans="1:24" ht="15.75" customHeight="1" x14ac:dyDescent="0.25">
      <c r="A960" s="13"/>
      <c r="B960" s="6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</row>
    <row r="961" spans="1:24" ht="15.75" customHeight="1" x14ac:dyDescent="0.25">
      <c r="A961" s="13"/>
      <c r="B961" s="6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</row>
    <row r="962" spans="1:24" ht="15.75" customHeight="1" x14ac:dyDescent="0.25">
      <c r="A962" s="13"/>
      <c r="B962" s="6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</row>
    <row r="963" spans="1:24" ht="15.75" customHeight="1" x14ac:dyDescent="0.25">
      <c r="A963" s="13"/>
      <c r="B963" s="6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</row>
    <row r="964" spans="1:24" ht="15.75" customHeight="1" x14ac:dyDescent="0.25">
      <c r="A964" s="13"/>
      <c r="B964" s="6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</row>
    <row r="965" spans="1:24" ht="15.75" customHeight="1" x14ac:dyDescent="0.25">
      <c r="A965" s="13"/>
      <c r="B965" s="6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</row>
    <row r="966" spans="1:24" ht="15" customHeight="1" x14ac:dyDescent="0.25">
      <c r="A966" s="13"/>
      <c r="B966" s="6"/>
      <c r="C966" s="13"/>
      <c r="D966" s="13"/>
      <c r="E966" s="13"/>
      <c r="F966" s="13"/>
      <c r="G966" s="13"/>
      <c r="H966" s="13"/>
      <c r="I966" s="13"/>
      <c r="J966" s="13"/>
      <c r="K966" s="13"/>
      <c r="L966" s="13"/>
    </row>
    <row r="967" spans="1:24" ht="15" customHeight="1" x14ac:dyDescent="0.25">
      <c r="A967" s="13"/>
      <c r="B967" s="6"/>
      <c r="C967" s="13"/>
      <c r="D967" s="13"/>
      <c r="E967" s="13"/>
      <c r="F967" s="13"/>
      <c r="G967" s="13"/>
      <c r="H967" s="13"/>
      <c r="I967" s="13"/>
      <c r="J967" s="13"/>
      <c r="K967" s="13"/>
      <c r="L967" s="13"/>
    </row>
  </sheetData>
  <autoFilter ref="A1:L259" xr:uid="{00000000-0001-0000-0000-000000000000}"/>
  <sortState xmlns:xlrd2="http://schemas.microsoft.com/office/spreadsheetml/2017/richdata2" ref="A2:L259">
    <sortCondition ref="B2:B259"/>
  </sortState>
  <phoneticPr fontId="16" type="noConversion"/>
  <printOptions horizontalCentered="1"/>
  <pageMargins left="0.31496062992125984" right="0.31496062992125984" top="0.55118110236220474" bottom="0.55118110236220474" header="0" footer="0"/>
  <pageSetup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B2" sqref="B2"/>
    </sheetView>
  </sheetViews>
  <sheetFormatPr baseColWidth="10" defaultColWidth="14.42578125" defaultRowHeight="15" customHeight="1" x14ac:dyDescent="0.25"/>
  <cols>
    <col min="1" max="1" width="60.28515625" customWidth="1"/>
    <col min="2" max="2" width="54.5703125" customWidth="1"/>
    <col min="3" max="22" width="65.85546875" customWidth="1"/>
  </cols>
  <sheetData>
    <row r="1" spans="1:22" ht="34.5" customHeight="1" x14ac:dyDescent="0.25">
      <c r="A1" s="5" t="s">
        <v>14</v>
      </c>
      <c r="B1" s="15">
        <v>46052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4.5" customHeight="1" x14ac:dyDescent="0.25">
      <c r="A2" s="5" t="s">
        <v>15</v>
      </c>
      <c r="B2" s="7" t="s">
        <v>16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34.5" customHeight="1" x14ac:dyDescent="0.25">
      <c r="A3" s="5" t="s">
        <v>17</v>
      </c>
      <c r="B3" s="16" t="s">
        <v>129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4.5" customHeight="1" x14ac:dyDescent="0.25">
      <c r="A4" s="5" t="s">
        <v>18</v>
      </c>
      <c r="B4" s="16" t="s">
        <v>130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4.5" customHeight="1" x14ac:dyDescent="0.25">
      <c r="A5" s="5" t="s">
        <v>19</v>
      </c>
      <c r="B5" s="17" t="s">
        <v>131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34.5" customHeight="1" x14ac:dyDescent="0.25">
      <c r="A6" s="5" t="s">
        <v>20</v>
      </c>
      <c r="B6" s="18" t="s">
        <v>132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4.5" customHeight="1" x14ac:dyDescent="0.25">
      <c r="A7" s="8" t="s">
        <v>21</v>
      </c>
      <c r="B7" s="19" t="s">
        <v>22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34.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34.5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34.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34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34.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34.5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34.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34.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34.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34.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34.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34.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34.5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34.5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34.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34.5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34.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34.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34.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34.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34.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34.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34.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34.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34.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34.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34.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34.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34.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34.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34.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34.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34.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34.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34.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34.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34.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34.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34.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34.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34.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34.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34.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34.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34.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34.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34.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34.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34.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34.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34.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34.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34.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34.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34.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34.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34.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34.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34.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34.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34.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34.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34.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34.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34.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34.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34.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34.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34.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34.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34.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34.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34.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34.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34.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34.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34.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34.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34.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34.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34.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34.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34.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34.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34.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34.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34.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34.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34.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34.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34.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34.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34.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34.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34.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34.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34.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34.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34.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34.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34.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34.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34.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34.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34.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34.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34.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34.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34.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34.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34.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34.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34.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34.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34.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34.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34.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34.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34.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34.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34.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34.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34.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34.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34.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34.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34.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34.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34.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34.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34.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34.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34.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34.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34.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34.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34.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34.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34.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34.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34.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34.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34.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34.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34.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34.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34.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34.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34.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34.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34.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34.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34.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34.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34.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34.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34.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34.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34.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34.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34.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34.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34.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34.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34.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34.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34.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34.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34.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34.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34.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34.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34.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34.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34.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34.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34.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34.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34.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34.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34.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34.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34.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34.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34.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34.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34.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34.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34.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34.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34.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34.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34.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34.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34.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34.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34.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34.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34.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34.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34.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34.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34.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34.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34.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34.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34.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34.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34.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34.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34.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34.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34.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34.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34.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34.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34.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34.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34.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34.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34.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34.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34.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34.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34.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34.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34.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34.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34.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34.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34.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34.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34.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34.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34.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34.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34.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34.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34.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34.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34.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34.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34.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34.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34.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34.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34.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34.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34.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34.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34.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34.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34.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34.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34.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34.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34.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34.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34.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34.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34.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34.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34.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34.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34.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34.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34.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34.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34.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34.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34.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34.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34.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34.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34.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34.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34.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34.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34.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34.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34.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34.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34.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34.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34.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34.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34.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34.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34.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34.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34.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34.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34.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34.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34.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34.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34.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34.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34.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34.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34.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34.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34.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34.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34.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34.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34.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34.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34.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34.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34.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34.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34.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34.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34.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34.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34.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34.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34.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34.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34.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34.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34.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34.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34.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34.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34.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34.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34.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34.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34.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34.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34.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34.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34.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34.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34.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34.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34.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34.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34.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34.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34.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34.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34.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34.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34.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34.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34.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34.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34.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34.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34.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34.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34.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34.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34.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34.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34.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34.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34.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34.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34.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34.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34.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34.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34.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34.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34.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34.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34.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34.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34.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34.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34.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34.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34.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34.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34.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34.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34.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34.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34.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34.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34.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34.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34.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34.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34.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34.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34.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34.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34.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34.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34.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34.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34.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34.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34.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34.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34.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34.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34.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34.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34.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34.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34.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34.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34.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34.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34.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34.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34.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34.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34.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34.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34.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34.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34.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34.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34.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34.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34.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34.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34.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34.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34.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34.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34.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34.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34.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34.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34.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34.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34.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34.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34.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34.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34.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34.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34.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34.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34.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34.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34.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34.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34.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34.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34.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34.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34.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34.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34.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34.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34.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34.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34.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34.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34.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34.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34.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34.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34.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34.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34.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34.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34.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34.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34.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34.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34.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34.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34.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34.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34.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34.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34.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34.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34.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34.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34.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34.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34.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34.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34.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34.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34.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34.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34.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34.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34.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34.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34.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34.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34.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34.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34.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34.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34.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34.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34.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34.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34.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34.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34.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34.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34.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34.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34.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34.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34.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34.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34.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34.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34.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34.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34.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34.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34.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34.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34.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34.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34.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34.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34.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34.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34.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34.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34.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34.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34.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34.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34.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34.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34.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34.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34.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34.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34.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34.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34.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34.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34.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34.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34.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34.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34.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34.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34.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34.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34.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34.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34.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34.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34.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34.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34.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34.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34.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34.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34.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34.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34.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34.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34.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34.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34.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34.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34.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34.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34.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34.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34.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34.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34.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34.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34.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34.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34.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34.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34.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34.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34.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34.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34.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34.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34.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34.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34.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34.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34.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34.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34.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34.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34.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34.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34.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34.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34.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34.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34.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34.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34.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34.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34.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34.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34.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34.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34.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34.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34.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34.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34.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34.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34.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34.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34.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34.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34.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34.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34.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34.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34.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34.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34.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34.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34.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34.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34.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34.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34.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34.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34.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34.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34.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34.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34.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34.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34.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34.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34.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34.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34.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34.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34.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34.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34.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34.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34.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34.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34.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34.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34.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34.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34.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34.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34.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34.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34.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34.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34.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34.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34.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34.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34.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34.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34.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34.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34.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34.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34.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34.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34.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34.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34.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34.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34.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34.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34.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34.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34.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34.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34.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34.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34.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34.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34.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34.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34.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34.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34.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34.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34.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34.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34.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34.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34.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34.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34.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34.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34.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34.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34.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34.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34.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34.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34.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34.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34.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34.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34.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34.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34.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34.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34.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34.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34.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34.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34.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34.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34.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34.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34.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34.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34.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34.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34.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34.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34.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34.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34.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34.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34.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34.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34.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34.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34.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34.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34.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34.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34.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34.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34.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34.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34.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34.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34.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34.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34.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34.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34.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34.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34.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34.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34.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34.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34.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34.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34.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34.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34.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34.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34.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34.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34.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34.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34.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34.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34.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34.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34.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34.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34.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34.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34.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34.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34.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34.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34.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34.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34.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34.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34.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34.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34.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34.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34.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34.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34.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34.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34.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34.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34.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34.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34.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34.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34.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34.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34.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34.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34.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34.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34.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34.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34.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34.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34.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34.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34.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34.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34.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34.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34.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34.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34.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34.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34.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34.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34.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34.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34.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34.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34.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34.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34.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34.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34.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34.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34.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34.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34.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34.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34.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34.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34.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34.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34.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34.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34.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34.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34.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34.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34.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34.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34.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34.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34.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34.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34.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34.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34.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34.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34.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34.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34.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34.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34.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34.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34.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34.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34.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34.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34.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34.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34.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34.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34.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34.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34.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34.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34.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34.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34.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34.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34.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34.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34.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34.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34.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34.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34.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34.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34.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34.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34.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34.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34.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34.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34.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34.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34.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34.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34.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34.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34.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34.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34.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34.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34.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34.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34.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34.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34.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34.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34.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34.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34.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34.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34.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34.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34.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34.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34.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34.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34.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34.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34.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34.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34.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34.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34.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34.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34.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34.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34.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34.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34.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34.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34.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34.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34.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34.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34.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34.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34.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34.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34.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34.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34.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34.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34.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34.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34.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34.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34.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34.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34.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34.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34.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34.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34.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34.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34.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34.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34.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34.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34.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34.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34.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34.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34.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34.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34.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34.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34.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34.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34.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34.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34.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34.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34.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34.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34.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34.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34.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34.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34.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34.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34.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34.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34.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34.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34.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34.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34.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34.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34.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34.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34.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34.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34.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34.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34.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tabSelected="1" workbookViewId="0">
      <selection activeCell="B11" sqref="B11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2" t="s">
        <v>23</v>
      </c>
      <c r="B1" s="9" t="s">
        <v>134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2" t="s">
        <v>24</v>
      </c>
      <c r="B2" s="9" t="s">
        <v>25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0" t="s">
        <v>26</v>
      </c>
      <c r="B3" s="10" t="s">
        <v>27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2" t="s">
        <v>0</v>
      </c>
      <c r="B4" s="9">
        <v>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2" t="s">
        <v>1</v>
      </c>
      <c r="B5" s="9" t="s">
        <v>56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x14ac:dyDescent="0.25">
      <c r="A6" s="2" t="s">
        <v>2</v>
      </c>
      <c r="B6" s="9" t="s">
        <v>13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2" t="s">
        <v>3</v>
      </c>
      <c r="B7" s="9" t="s">
        <v>96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2" t="s">
        <v>4</v>
      </c>
      <c r="B8" s="9" t="s">
        <v>115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2" t="s">
        <v>5</v>
      </c>
      <c r="B9" s="9">
        <v>4068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2" t="s">
        <v>6</v>
      </c>
      <c r="B10" s="9">
        <v>48816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1" t="s">
        <v>7</v>
      </c>
      <c r="B11" s="28">
        <v>4068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11" t="s">
        <v>8</v>
      </c>
      <c r="B12" s="28">
        <v>482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11" t="s">
        <v>9</v>
      </c>
      <c r="B13" s="28">
        <v>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1" t="s">
        <v>10</v>
      </c>
      <c r="B14" s="28">
        <v>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1" t="s">
        <v>11</v>
      </c>
      <c r="B15" s="28">
        <v>4489.67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4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4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4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4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4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1.Conjunto de datos (remune (2)</vt:lpstr>
      <vt:lpstr>1.Metadatos (remuneración)</vt:lpstr>
      <vt:lpstr>1.Diccionario (remuneración)</vt:lpstr>
      <vt:lpstr>'1.Conjunto de datos (remune (2)'!Títulos_a_imprimir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Coord_UATH</dc:creator>
  <cp:lastModifiedBy>Admin</cp:lastModifiedBy>
  <cp:lastPrinted>2024-12-27T17:04:50Z</cp:lastPrinted>
  <dcterms:created xsi:type="dcterms:W3CDTF">2011-04-19T14:26:13Z</dcterms:created>
  <dcterms:modified xsi:type="dcterms:W3CDTF">2026-02-10T20:42:42Z</dcterms:modified>
</cp:coreProperties>
</file>